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pandrfs\Policy and Research\KEGAN\Reporting Duties\Motor Fuel Activity Reports\7b Gas vs Gasohol\"/>
    </mc:Choice>
  </mc:AlternateContent>
  <xr:revisionPtr revIDLastSave="0" documentId="13_ncr:1_{0B1AAD4D-CCEA-4A8F-8003-14F76E35F4E2}" xr6:coauthVersionLast="47" xr6:coauthVersionMax="47" xr10:uidLastSave="{00000000-0000-0000-0000-000000000000}"/>
  <bookViews>
    <workbookView xWindow="-120" yWindow="-120" windowWidth="29040" windowHeight="15720" xr2:uid="{CCFBA027-8314-4B86-A1AE-1CE43F9E4CBB}"/>
  </bookViews>
  <sheets>
    <sheet name="Sheet1" sheetId="1" r:id="rId1"/>
  </sheets>
  <definedNames>
    <definedName name="_xlnm.Print_Area" localSheetId="0">Sheet1!$A$1:$H$52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7" i="1" l="1"/>
  <c r="F47" i="1"/>
  <c r="C47" i="1"/>
  <c r="B47" i="1"/>
  <c r="B25" i="1"/>
  <c r="C25" i="1"/>
  <c r="D25" i="1"/>
  <c r="F25" i="1"/>
  <c r="G25" i="1"/>
  <c r="H23" i="1"/>
  <c r="G23" i="1"/>
  <c r="F23" i="1"/>
  <c r="C23" i="1"/>
  <c r="B23" i="1"/>
  <c r="H37" i="1"/>
  <c r="F9" i="1"/>
  <c r="F49" i="1"/>
  <c r="F48" i="1" s="1"/>
  <c r="C49" i="1"/>
  <c r="B49" i="1"/>
  <c r="G46" i="1"/>
  <c r="F46" i="1"/>
  <c r="C46" i="1"/>
  <c r="B46" i="1"/>
  <c r="H44" i="1"/>
  <c r="G44" i="1"/>
  <c r="D44" i="1"/>
  <c r="G43" i="1"/>
  <c r="H43" i="1" s="1"/>
  <c r="D43" i="1"/>
  <c r="H42" i="1"/>
  <c r="D42" i="1"/>
  <c r="H41" i="1"/>
  <c r="D41" i="1"/>
  <c r="H40" i="1"/>
  <c r="D40" i="1"/>
  <c r="H39" i="1"/>
  <c r="D39" i="1"/>
  <c r="H38" i="1"/>
  <c r="D38" i="1"/>
  <c r="D37" i="1"/>
  <c r="H36" i="1"/>
  <c r="D36" i="1"/>
  <c r="H35" i="1"/>
  <c r="D35" i="1"/>
  <c r="H34" i="1"/>
  <c r="D34" i="1"/>
  <c r="D33" i="1"/>
  <c r="G31" i="1"/>
  <c r="F31" i="1"/>
  <c r="C31" i="1"/>
  <c r="B31" i="1"/>
  <c r="G22" i="1"/>
  <c r="F22" i="1"/>
  <c r="C22" i="1"/>
  <c r="B22" i="1"/>
  <c r="G20" i="1"/>
  <c r="H20" i="1"/>
  <c r="D20" i="1"/>
  <c r="G19" i="1"/>
  <c r="D19" i="1"/>
  <c r="D18" i="1"/>
  <c r="F17" i="1"/>
  <c r="D17" i="1"/>
  <c r="F16" i="1"/>
  <c r="D16" i="1"/>
  <c r="F15" i="1"/>
  <c r="D15" i="1"/>
  <c r="F14" i="1"/>
  <c r="D14" i="1"/>
  <c r="F13" i="1"/>
  <c r="D13" i="1"/>
  <c r="H12" i="1"/>
  <c r="F12" i="1"/>
  <c r="D12" i="1"/>
  <c r="F11" i="1"/>
  <c r="D11" i="1"/>
  <c r="F10" i="1"/>
  <c r="D10" i="1"/>
  <c r="D9" i="1"/>
  <c r="G7" i="1"/>
  <c r="F7" i="1"/>
  <c r="H17" i="1" l="1"/>
  <c r="B48" i="1"/>
  <c r="B24" i="1"/>
  <c r="H19" i="1"/>
  <c r="G49" i="1"/>
  <c r="H49" i="1" s="1"/>
  <c r="D47" i="1"/>
  <c r="D49" i="1"/>
  <c r="H14" i="1"/>
  <c r="H18" i="1"/>
  <c r="H11" i="1"/>
  <c r="H15" i="1"/>
  <c r="H9" i="1"/>
  <c r="H10" i="1"/>
  <c r="H13" i="1"/>
  <c r="D23" i="1"/>
  <c r="H16" i="1"/>
  <c r="C48" i="1"/>
  <c r="C24" i="1"/>
  <c r="H33" i="1"/>
  <c r="H25" i="1" l="1"/>
  <c r="G48" i="1"/>
  <c r="F24" i="1"/>
  <c r="G24" i="1"/>
  <c r="H47" i="1"/>
</calcChain>
</file>

<file path=xl/sharedStrings.xml><?xml version="1.0" encoding="utf-8"?>
<sst xmlns="http://schemas.openxmlformats.org/spreadsheetml/2006/main" count="60" uniqueCount="34">
  <si>
    <t>Kansas Department of Revenue, P/R Motor Fuel Activity Report</t>
  </si>
  <si>
    <t>Breakdown of Gasoline vs. Gasohol (Dollars and Gallons)</t>
  </si>
  <si>
    <t>Gasoline Dollars (thousands)</t>
  </si>
  <si>
    <t>Gasoline Gallons (thousands)</t>
  </si>
  <si>
    <t>Month</t>
  </si>
  <si>
    <t>FY22</t>
  </si>
  <si>
    <t>% Chg</t>
  </si>
  <si>
    <t>JUL</t>
  </si>
  <si>
    <t>AUG</t>
  </si>
  <si>
    <t>SEP</t>
  </si>
  <si>
    <t>OCT</t>
  </si>
  <si>
    <t>NOV</t>
  </si>
  <si>
    <t>DEC</t>
  </si>
  <si>
    <t>JAN</t>
  </si>
  <si>
    <t>FEB</t>
  </si>
  <si>
    <t>MAR</t>
  </si>
  <si>
    <t>APR</t>
  </si>
  <si>
    <t>MAY</t>
  </si>
  <si>
    <t>JUNE</t>
  </si>
  <si>
    <t>Gasoline Dollars Fiscal Year to Date</t>
  </si>
  <si>
    <t>Gasoline Gallons Fiscal Year to Date</t>
  </si>
  <si>
    <t>FYTD</t>
  </si>
  <si>
    <t>% chg</t>
  </si>
  <si>
    <t>% total</t>
  </si>
  <si>
    <t>n/a</t>
  </si>
  <si>
    <t>FY</t>
  </si>
  <si>
    <t>Gasohol Dollars (thousands)</t>
  </si>
  <si>
    <t>Gasohol Gallons (thousands)</t>
  </si>
  <si>
    <t xml:space="preserve">MAY </t>
  </si>
  <si>
    <t>Gasohol Dollars Fiscal lYear to Date</t>
  </si>
  <si>
    <t>Gasohol Gallons Fiscal Year to Date</t>
  </si>
  <si>
    <t xml:space="preserve">Notes: </t>
  </si>
  <si>
    <t>FY23</t>
  </si>
  <si>
    <t>The numbers on Gasoline and Gasohol come from KDOR's Report 106R. The 106R provides the latest numbers of motor fuels "reported" for each period, which could have been paid from other periods, or outside the due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</si>
</sst>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
  </numFmts>
  <fonts count="4" x14ac:knownFonts="1">
    <font>
      <sz val="11"/>
      <color theme="1"/>
      <name val="Calibri"/>
      <family val="2"/>
      <scheme val="minor"/>
    </font>
    <font>
      <sz val="10"/>
      <color theme="1"/>
      <name val="Arial"/>
      <family val="2"/>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164" fontId="0" fillId="0" borderId="0" xfId="0" applyNumberFormat="1"/>
    <xf numFmtId="0" fontId="2" fillId="0" borderId="0" xfId="0" applyFont="1"/>
    <xf numFmtId="164" fontId="1" fillId="0" borderId="0" xfId="0" applyNumberFormat="1" applyFont="1"/>
    <xf numFmtId="165" fontId="1" fillId="0" borderId="0" xfId="0" applyNumberFormat="1" applyFont="1"/>
    <xf numFmtId="3" fontId="1" fillId="0" borderId="0" xfId="0" applyNumberFormat="1" applyFont="1"/>
    <xf numFmtId="10" fontId="1" fillId="0" borderId="0" xfId="0" applyNumberFormat="1" applyFont="1"/>
    <xf numFmtId="10" fontId="2" fillId="0" borderId="0" xfId="0" applyNumberFormat="1" applyFont="1"/>
    <xf numFmtId="0" fontId="1" fillId="0" borderId="0" xfId="0" applyFont="1" applyAlignment="1">
      <alignment horizontal="right"/>
    </xf>
    <xf numFmtId="10" fontId="1" fillId="0" borderId="0" xfId="0" applyNumberFormat="1" applyFont="1" applyAlignment="1">
      <alignment horizontal="right"/>
    </xf>
    <xf numFmtId="10" fontId="3" fillId="0" borderId="0" xfId="0" applyNumberFormat="1" applyFont="1" applyAlignment="1">
      <alignment horizontal="right"/>
    </xf>
    <xf numFmtId="0" fontId="3" fillId="0" borderId="0" xfId="0" applyFont="1" applyAlignment="1">
      <alignment horizontal="right"/>
    </xf>
    <xf numFmtId="0" fontId="3" fillId="0" borderId="0" xfId="0" applyFont="1"/>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42B5-A809-4AB1-A410-2F3ECB02304C}">
  <sheetPr>
    <pageSetUpPr fitToPage="1"/>
  </sheetPr>
  <dimension ref="A1:M80"/>
  <sheetViews>
    <sheetView tabSelected="1" zoomScaleNormal="100" workbookViewId="0">
      <selection activeCell="A3" sqref="A3"/>
    </sheetView>
  </sheetViews>
  <sheetFormatPr defaultRowHeight="15" x14ac:dyDescent="0.25"/>
  <cols>
    <col min="2" max="2" width="12.42578125" customWidth="1"/>
    <col min="3" max="3" width="14.28515625" customWidth="1"/>
    <col min="4" max="4" width="14.42578125" customWidth="1"/>
    <col min="6" max="8" width="12.42578125" customWidth="1"/>
    <col min="10" max="10" width="10.85546875" bestFit="1" customWidth="1"/>
  </cols>
  <sheetData>
    <row r="1" spans="1:13" x14ac:dyDescent="0.25">
      <c r="A1" s="1" t="s">
        <v>0</v>
      </c>
      <c r="B1" s="1"/>
      <c r="C1" s="1"/>
      <c r="D1" s="1"/>
      <c r="E1" s="1"/>
      <c r="F1" s="1"/>
      <c r="G1" s="1"/>
      <c r="H1" s="1"/>
      <c r="I1" s="1"/>
      <c r="J1" s="1"/>
      <c r="K1" s="1"/>
      <c r="L1" s="1"/>
      <c r="M1" s="1"/>
    </row>
    <row r="2" spans="1:13" x14ac:dyDescent="0.25">
      <c r="A2" s="1"/>
      <c r="B2" s="1" t="s">
        <v>1</v>
      </c>
      <c r="C2" s="1"/>
      <c r="D2" s="1"/>
      <c r="E2" s="1"/>
      <c r="F2" s="1"/>
      <c r="G2" s="1"/>
      <c r="H2" s="1"/>
      <c r="I2" s="1"/>
      <c r="J2" s="1"/>
      <c r="K2" s="1"/>
      <c r="L2" s="1"/>
      <c r="M2" s="1"/>
    </row>
    <row r="3" spans="1:13" x14ac:dyDescent="0.25">
      <c r="A3" s="1"/>
      <c r="B3" s="1"/>
      <c r="C3" s="1"/>
      <c r="D3" s="1"/>
      <c r="E3" s="1"/>
      <c r="F3" s="1"/>
      <c r="G3" s="1"/>
      <c r="H3" s="1"/>
      <c r="I3" s="1"/>
      <c r="J3" s="2"/>
      <c r="K3" s="2"/>
      <c r="L3" s="2"/>
      <c r="M3" s="2"/>
    </row>
    <row r="4" spans="1:13" x14ac:dyDescent="0.25">
      <c r="A4" s="3" t="s">
        <v>2</v>
      </c>
      <c r="B4" s="1"/>
      <c r="C4" s="1"/>
      <c r="D4" s="1"/>
      <c r="E4" s="1"/>
      <c r="F4" s="3" t="s">
        <v>3</v>
      </c>
      <c r="G4" s="1"/>
      <c r="H4" s="1"/>
      <c r="I4" s="1"/>
      <c r="J4" s="1"/>
      <c r="K4" s="1"/>
      <c r="L4" s="1"/>
      <c r="M4" s="1"/>
    </row>
    <row r="5" spans="1:13" ht="9.9499999999999993" customHeight="1" x14ac:dyDescent="0.25">
      <c r="A5" s="1"/>
      <c r="B5" s="1"/>
      <c r="C5" s="1"/>
      <c r="D5" s="1"/>
      <c r="E5" s="1"/>
      <c r="F5" s="1"/>
      <c r="G5" s="1"/>
      <c r="H5" s="1"/>
      <c r="I5" s="1"/>
      <c r="J5" s="1"/>
      <c r="K5" s="1"/>
      <c r="L5" s="1"/>
      <c r="M5" s="1"/>
    </row>
    <row r="6" spans="1:13" ht="9.9499999999999993" customHeight="1" x14ac:dyDescent="0.25">
      <c r="A6" s="1"/>
      <c r="B6" s="1"/>
      <c r="C6" s="1"/>
      <c r="D6" s="1"/>
      <c r="E6" s="1"/>
      <c r="F6" s="1"/>
      <c r="G6" s="1"/>
      <c r="H6" s="1"/>
      <c r="I6" s="1"/>
      <c r="J6" s="2"/>
      <c r="K6" s="1"/>
      <c r="L6" s="1"/>
      <c r="M6" s="1"/>
    </row>
    <row r="7" spans="1:13" x14ac:dyDescent="0.25">
      <c r="A7" s="3" t="s">
        <v>4</v>
      </c>
      <c r="B7" s="3" t="s">
        <v>5</v>
      </c>
      <c r="C7" s="3" t="s">
        <v>32</v>
      </c>
      <c r="D7" s="3" t="s">
        <v>6</v>
      </c>
      <c r="E7" s="3"/>
      <c r="F7" s="3" t="str">
        <f>$B$7</f>
        <v>FY22</v>
      </c>
      <c r="G7" s="3" t="str">
        <f>$C$7</f>
        <v>FY23</v>
      </c>
      <c r="H7" s="3" t="s">
        <v>6</v>
      </c>
      <c r="I7" s="3"/>
      <c r="J7" s="2"/>
      <c r="K7" s="3"/>
      <c r="L7" s="3"/>
      <c r="M7" s="3"/>
    </row>
    <row r="8" spans="1:13" x14ac:dyDescent="0.25">
      <c r="A8" s="1"/>
      <c r="B8" s="1"/>
      <c r="C8" s="1"/>
      <c r="D8" s="1"/>
      <c r="E8" s="1"/>
      <c r="F8" s="1"/>
      <c r="G8" s="1"/>
      <c r="H8" s="1"/>
      <c r="I8" s="1"/>
      <c r="J8" s="2"/>
      <c r="K8" s="1"/>
      <c r="L8" s="1"/>
      <c r="M8" s="1"/>
    </row>
    <row r="9" spans="1:13" x14ac:dyDescent="0.25">
      <c r="A9" s="1" t="s">
        <v>7</v>
      </c>
      <c r="B9" s="4">
        <v>3197.0059700000002</v>
      </c>
      <c r="C9" s="4">
        <v>2271.9929300000003</v>
      </c>
      <c r="D9" s="5">
        <f t="shared" ref="D9:D20" si="0">(C9-B9)/B9</f>
        <v>-0.28933728891347671</v>
      </c>
      <c r="E9" s="1"/>
      <c r="F9" s="6">
        <f>B9/0.24</f>
        <v>13320.858208333335</v>
      </c>
      <c r="G9" s="6">
        <v>9319.0130000000008</v>
      </c>
      <c r="H9" s="5">
        <f>(G9-F9)/F9</f>
        <v>-0.30041947341124298</v>
      </c>
      <c r="I9" s="1"/>
      <c r="J9" s="2"/>
      <c r="K9" s="1"/>
      <c r="L9" s="1"/>
      <c r="M9" s="1"/>
    </row>
    <row r="10" spans="1:13" x14ac:dyDescent="0.25">
      <c r="A10" s="1" t="s">
        <v>8</v>
      </c>
      <c r="B10" s="4">
        <v>2922.1080000000002</v>
      </c>
      <c r="C10" s="4">
        <v>2248.9342799999999</v>
      </c>
      <c r="D10" s="5">
        <f t="shared" si="0"/>
        <v>-0.23037263509767614</v>
      </c>
      <c r="E10" s="1"/>
      <c r="F10" s="6">
        <f t="shared" ref="F10:G19" si="1">B10/0.24</f>
        <v>12175.45</v>
      </c>
      <c r="G10" s="6">
        <v>9084.2350000000006</v>
      </c>
      <c r="H10" s="5">
        <f t="shared" ref="H10:H20" si="2">(G10-F10)/F10</f>
        <v>-0.25388917863405458</v>
      </c>
      <c r="I10" s="1"/>
      <c r="J10" s="2"/>
      <c r="K10" s="1"/>
      <c r="L10" s="1"/>
      <c r="M10" s="1"/>
    </row>
    <row r="11" spans="1:13" x14ac:dyDescent="0.25">
      <c r="A11" s="1" t="s">
        <v>9</v>
      </c>
      <c r="B11" s="4">
        <v>2653.2257200000004</v>
      </c>
      <c r="C11" s="4">
        <v>2178.7812100000001</v>
      </c>
      <c r="D11" s="5">
        <f t="shared" si="0"/>
        <v>-0.17881799743747404</v>
      </c>
      <c r="E11" s="1"/>
      <c r="F11" s="6">
        <f t="shared" si="1"/>
        <v>11055.107166666668</v>
      </c>
      <c r="G11" s="6">
        <v>8795.8089999999993</v>
      </c>
      <c r="H11" s="5">
        <f t="shared" si="2"/>
        <v>-0.20436691681098301</v>
      </c>
      <c r="I11" s="1"/>
      <c r="J11" s="2"/>
      <c r="K11" s="1"/>
      <c r="L11" s="1"/>
      <c r="M11" s="1"/>
    </row>
    <row r="12" spans="1:13" x14ac:dyDescent="0.25">
      <c r="A12" s="1" t="s">
        <v>10</v>
      </c>
      <c r="B12" s="4">
        <v>2643.3511200000003</v>
      </c>
      <c r="C12" s="4">
        <v>2122.5637499999998</v>
      </c>
      <c r="D12" s="5">
        <f t="shared" si="0"/>
        <v>-0.19701785587985013</v>
      </c>
      <c r="E12" s="1"/>
      <c r="F12" s="6">
        <f t="shared" si="1"/>
        <v>11013.963000000002</v>
      </c>
      <c r="G12" s="6">
        <v>8660</v>
      </c>
      <c r="H12" s="5">
        <f t="shared" si="2"/>
        <v>-0.21372534118736383</v>
      </c>
      <c r="I12" s="1"/>
      <c r="J12" s="2"/>
      <c r="K12" s="1"/>
      <c r="L12" s="1"/>
      <c r="M12" s="1"/>
    </row>
    <row r="13" spans="1:13" x14ac:dyDescent="0.25">
      <c r="A13" s="1" t="s">
        <v>11</v>
      </c>
      <c r="B13" s="4">
        <v>2738.3894399999999</v>
      </c>
      <c r="C13" s="4">
        <v>2138.5497300000002</v>
      </c>
      <c r="D13" s="5">
        <f t="shared" si="0"/>
        <v>-0.21904835785519233</v>
      </c>
      <c r="E13" s="1"/>
      <c r="F13" s="6">
        <f t="shared" si="1"/>
        <v>11409.956</v>
      </c>
      <c r="G13" s="6">
        <v>8787.1059999999998</v>
      </c>
      <c r="H13" s="5">
        <f t="shared" si="2"/>
        <v>-0.22987380494718826</v>
      </c>
      <c r="I13" s="1"/>
      <c r="J13" s="2"/>
      <c r="K13" s="1"/>
      <c r="L13" s="1"/>
      <c r="M13" s="1"/>
    </row>
    <row r="14" spans="1:13" x14ac:dyDescent="0.25">
      <c r="A14" s="1" t="s">
        <v>12</v>
      </c>
      <c r="B14" s="4">
        <v>2756</v>
      </c>
      <c r="C14" s="4">
        <v>2152.1844700000001</v>
      </c>
      <c r="D14" s="5">
        <f t="shared" si="0"/>
        <v>-0.21909126632801157</v>
      </c>
      <c r="E14" s="1"/>
      <c r="F14" s="6">
        <f t="shared" si="1"/>
        <v>11483.333333333334</v>
      </c>
      <c r="G14" s="6">
        <v>8762.4660000000003</v>
      </c>
      <c r="H14" s="5">
        <f t="shared" si="2"/>
        <v>-0.23694055152394777</v>
      </c>
      <c r="I14" s="1"/>
      <c r="J14" s="2"/>
      <c r="K14" s="1"/>
      <c r="L14" s="1"/>
      <c r="M14" s="1"/>
    </row>
    <row r="15" spans="1:13" x14ac:dyDescent="0.25">
      <c r="A15" s="1" t="s">
        <v>13</v>
      </c>
      <c r="B15" s="4">
        <v>2246</v>
      </c>
      <c r="C15" s="4">
        <v>1885.15149</v>
      </c>
      <c r="D15" s="5">
        <f t="shared" si="0"/>
        <v>-0.16066273820124669</v>
      </c>
      <c r="E15" s="1"/>
      <c r="F15" s="6">
        <f t="shared" si="1"/>
        <v>9358.3333333333339</v>
      </c>
      <c r="G15" s="6">
        <v>7704.6559999999999</v>
      </c>
      <c r="H15" s="5">
        <f t="shared" si="2"/>
        <v>-0.17670639358860202</v>
      </c>
      <c r="I15" s="1"/>
      <c r="J15" s="1"/>
      <c r="K15" s="1"/>
      <c r="L15" s="1"/>
      <c r="M15" s="1"/>
    </row>
    <row r="16" spans="1:13" x14ac:dyDescent="0.25">
      <c r="A16" s="1" t="s">
        <v>14</v>
      </c>
      <c r="B16" s="4">
        <v>2120.2791000000002</v>
      </c>
      <c r="C16" s="4">
        <v>1795.7594299999998</v>
      </c>
      <c r="D16" s="5">
        <f t="shared" si="0"/>
        <v>-0.15305516618071666</v>
      </c>
      <c r="E16" s="1"/>
      <c r="F16" s="6">
        <f t="shared" si="1"/>
        <v>8834.496250000002</v>
      </c>
      <c r="G16" s="6">
        <v>7318.02</v>
      </c>
      <c r="H16" s="5">
        <f t="shared" si="2"/>
        <v>-0.17165395819823923</v>
      </c>
      <c r="I16" s="1"/>
      <c r="J16" s="1"/>
      <c r="K16" s="1"/>
      <c r="L16" s="1"/>
      <c r="M16" s="1"/>
    </row>
    <row r="17" spans="1:13" x14ac:dyDescent="0.25">
      <c r="A17" s="1" t="s">
        <v>15</v>
      </c>
      <c r="B17" s="4">
        <v>2457.4015199999999</v>
      </c>
      <c r="C17" s="4">
        <v>2167.4565899999998</v>
      </c>
      <c r="D17" s="5">
        <f t="shared" si="0"/>
        <v>-0.11798842299080214</v>
      </c>
      <c r="E17" s="1"/>
      <c r="F17" s="6">
        <f t="shared" si="1"/>
        <v>10239.173000000001</v>
      </c>
      <c r="G17" s="6">
        <v>8810.6650000000009</v>
      </c>
      <c r="H17" s="5">
        <f t="shared" si="2"/>
        <v>-0.13951400176557224</v>
      </c>
      <c r="I17" s="1"/>
      <c r="J17" s="1"/>
      <c r="K17" s="1"/>
      <c r="L17" s="1"/>
      <c r="M17" s="1"/>
    </row>
    <row r="18" spans="1:13" x14ac:dyDescent="0.25">
      <c r="A18" s="1" t="s">
        <v>16</v>
      </c>
      <c r="B18" s="4">
        <v>2084.1536700000001</v>
      </c>
      <c r="C18" s="4">
        <v>1911.84492</v>
      </c>
      <c r="D18" s="5">
        <f t="shared" si="0"/>
        <v>-8.2675645505544765E-2</v>
      </c>
      <c r="E18" s="1"/>
      <c r="F18" s="6">
        <v>8476.2379999999994</v>
      </c>
      <c r="G18" s="6">
        <v>7723.3490000000002</v>
      </c>
      <c r="H18" s="5">
        <f t="shared" si="2"/>
        <v>-8.8823485135740551E-2</v>
      </c>
      <c r="I18" s="1"/>
      <c r="J18" s="1"/>
      <c r="K18" s="1"/>
      <c r="L18" s="1"/>
      <c r="M18" s="1"/>
    </row>
    <row r="19" spans="1:13" x14ac:dyDescent="0.25">
      <c r="A19" s="1" t="s">
        <v>17</v>
      </c>
      <c r="B19" s="4">
        <v>2444.1237099999998</v>
      </c>
      <c r="C19" s="4">
        <v>0</v>
      </c>
      <c r="D19" s="5">
        <f t="shared" si="0"/>
        <v>-1</v>
      </c>
      <c r="E19" s="1"/>
      <c r="F19" s="6">
        <v>9938.15</v>
      </c>
      <c r="G19" s="6">
        <f t="shared" si="1"/>
        <v>0</v>
      </c>
      <c r="H19" s="5">
        <f t="shared" si="2"/>
        <v>-1</v>
      </c>
      <c r="I19" s="1"/>
      <c r="J19" s="1"/>
      <c r="K19" s="1"/>
      <c r="L19" s="1"/>
      <c r="M19" s="1"/>
    </row>
    <row r="20" spans="1:13" x14ac:dyDescent="0.25">
      <c r="A20" s="1" t="s">
        <v>18</v>
      </c>
      <c r="B20" s="4">
        <v>2216.2080899999996</v>
      </c>
      <c r="C20" s="4">
        <v>0</v>
      </c>
      <c r="D20" s="5">
        <f t="shared" si="0"/>
        <v>-1</v>
      </c>
      <c r="E20" s="1"/>
      <c r="F20" s="6">
        <v>8993.3310000000001</v>
      </c>
      <c r="G20" s="6">
        <f>C20/0.24</f>
        <v>0</v>
      </c>
      <c r="H20" s="5">
        <f t="shared" si="2"/>
        <v>-1</v>
      </c>
      <c r="I20" s="1"/>
      <c r="J20" s="1"/>
      <c r="K20" s="1"/>
      <c r="L20" s="1"/>
      <c r="M20" s="1"/>
    </row>
    <row r="21" spans="1:13" x14ac:dyDescent="0.25">
      <c r="A21" s="1"/>
      <c r="B21" s="4" t="s">
        <v>19</v>
      </c>
      <c r="C21" s="4"/>
      <c r="D21" s="7"/>
      <c r="E21" s="1"/>
      <c r="F21" s="6" t="s">
        <v>20</v>
      </c>
      <c r="G21" s="6"/>
      <c r="H21" s="7"/>
      <c r="I21" s="1"/>
      <c r="J21" s="1"/>
      <c r="K21" s="1"/>
      <c r="L21" s="1"/>
      <c r="M21" s="1"/>
    </row>
    <row r="22" spans="1:13" x14ac:dyDescent="0.25">
      <c r="A22" s="3" t="s">
        <v>21</v>
      </c>
      <c r="B22" s="3" t="str">
        <f>$B$7</f>
        <v>FY22</v>
      </c>
      <c r="C22" s="3" t="str">
        <f>$C$7</f>
        <v>FY23</v>
      </c>
      <c r="D22" s="3" t="s">
        <v>22</v>
      </c>
      <c r="E22" s="3"/>
      <c r="F22" s="3" t="str">
        <f>$B$7</f>
        <v>FY22</v>
      </c>
      <c r="G22" s="3" t="str">
        <f>$C$7</f>
        <v>FY23</v>
      </c>
      <c r="H22" s="8" t="s">
        <v>22</v>
      </c>
      <c r="I22" s="3"/>
      <c r="J22" s="3"/>
      <c r="K22" s="3"/>
      <c r="L22" s="3"/>
      <c r="M22" s="3"/>
    </row>
    <row r="23" spans="1:13" x14ac:dyDescent="0.25">
      <c r="A23" s="3" t="s">
        <v>21</v>
      </c>
      <c r="B23" s="4">
        <f>SUM(B9:B18)</f>
        <v>25817.914539999998</v>
      </c>
      <c r="C23" s="4">
        <f>SUM(C9:C18)</f>
        <v>20873.218799999999</v>
      </c>
      <c r="D23" s="7">
        <f>(C23-B23)/B23</f>
        <v>-0.19152188811916332</v>
      </c>
      <c r="E23" s="1"/>
      <c r="F23" s="6">
        <f>SUM(F9:F18)</f>
        <v>107366.90829166665</v>
      </c>
      <c r="G23" s="6">
        <f>SUM(G9:G18)</f>
        <v>84965.319000000003</v>
      </c>
      <c r="H23" s="7">
        <f>(G23-F23)/F23</f>
        <v>-0.20864519290070088</v>
      </c>
      <c r="I23" s="1"/>
      <c r="J23" s="1"/>
      <c r="K23" s="1"/>
      <c r="L23" s="1"/>
      <c r="M23" s="1"/>
    </row>
    <row r="24" spans="1:13" x14ac:dyDescent="0.25">
      <c r="A24" s="1" t="s">
        <v>23</v>
      </c>
      <c r="B24" s="7">
        <f>B23/B25</f>
        <v>0.84709317760570335</v>
      </c>
      <c r="C24" s="7">
        <f>C23/C25</f>
        <v>1</v>
      </c>
      <c r="D24" s="9" t="s">
        <v>24</v>
      </c>
      <c r="E24" s="1"/>
      <c r="F24" s="7">
        <f>F23/F25</f>
        <v>0.85010512718194164</v>
      </c>
      <c r="G24" s="7">
        <f>G23/G25</f>
        <v>1</v>
      </c>
      <c r="H24" s="10" t="s">
        <v>24</v>
      </c>
      <c r="I24" s="1"/>
      <c r="J24" s="1"/>
      <c r="K24" s="1"/>
      <c r="L24" s="1"/>
      <c r="M24" s="1"/>
    </row>
    <row r="25" spans="1:13" x14ac:dyDescent="0.25">
      <c r="A25" s="1" t="s">
        <v>25</v>
      </c>
      <c r="B25" s="4">
        <f>SUM(B9:B20)</f>
        <v>30478.246339999998</v>
      </c>
      <c r="C25" s="4">
        <f>SUM(C9:C20)</f>
        <v>20873.218799999999</v>
      </c>
      <c r="D25" s="7">
        <f>(C25-B25)/B25</f>
        <v>-0.31514370718220264</v>
      </c>
      <c r="E25" s="1"/>
      <c r="F25" s="6">
        <f>SUM(F9:F20)</f>
        <v>126298.38929166665</v>
      </c>
      <c r="G25" s="6">
        <f>SUM(G9:G20)</f>
        <v>84965.319000000003</v>
      </c>
      <c r="H25" s="7">
        <f>(G25-F25)/F25</f>
        <v>-0.32726522106480943</v>
      </c>
      <c r="I25" s="1"/>
      <c r="J25" s="1"/>
      <c r="K25" s="1"/>
      <c r="L25" s="1"/>
      <c r="M25" s="1"/>
    </row>
    <row r="26" spans="1:13" x14ac:dyDescent="0.25">
      <c r="A26" s="1"/>
      <c r="B26" s="1"/>
      <c r="C26" s="1"/>
      <c r="D26" s="1"/>
      <c r="E26" s="1"/>
      <c r="F26" s="1"/>
      <c r="G26" s="1"/>
      <c r="H26" s="1"/>
      <c r="I26" s="1"/>
      <c r="J26" s="1"/>
      <c r="K26" s="1"/>
      <c r="L26" s="1"/>
      <c r="M26" s="1"/>
    </row>
    <row r="27" spans="1:13" x14ac:dyDescent="0.25">
      <c r="A27" s="1"/>
      <c r="B27" s="1"/>
      <c r="C27" s="1"/>
      <c r="D27" s="1"/>
      <c r="E27" s="1"/>
      <c r="F27" s="1"/>
      <c r="G27" s="1"/>
      <c r="H27" s="1"/>
      <c r="I27" s="1"/>
      <c r="J27" s="1"/>
      <c r="K27" s="1"/>
      <c r="L27" s="1"/>
      <c r="M27" s="1"/>
    </row>
    <row r="28" spans="1:13" x14ac:dyDescent="0.25">
      <c r="A28" s="3" t="s">
        <v>26</v>
      </c>
      <c r="B28" s="1"/>
      <c r="C28" s="1"/>
      <c r="D28" s="1"/>
      <c r="E28" s="1"/>
      <c r="F28" s="3" t="s">
        <v>27</v>
      </c>
      <c r="G28" s="1"/>
      <c r="H28" s="1"/>
      <c r="I28" s="1"/>
      <c r="J28" s="1"/>
      <c r="K28" s="1"/>
      <c r="L28" s="1"/>
      <c r="M28" s="1"/>
    </row>
    <row r="29" spans="1:13" ht="9.9499999999999993" customHeight="1" x14ac:dyDescent="0.25">
      <c r="A29" s="1"/>
      <c r="B29" s="1"/>
      <c r="C29" s="1"/>
      <c r="D29" s="1"/>
      <c r="E29" s="1"/>
      <c r="F29" s="1"/>
      <c r="G29" s="1"/>
      <c r="H29" s="1"/>
      <c r="I29" s="1"/>
      <c r="J29" s="1"/>
      <c r="K29" s="1"/>
      <c r="L29" s="1"/>
      <c r="M29" s="1"/>
    </row>
    <row r="30" spans="1:13" ht="9.9499999999999993" customHeight="1" x14ac:dyDescent="0.25">
      <c r="A30" s="1"/>
      <c r="B30" s="1"/>
      <c r="C30" s="1"/>
      <c r="D30" s="1"/>
      <c r="E30" s="1"/>
      <c r="F30" s="1"/>
      <c r="G30" s="1"/>
      <c r="H30" s="1"/>
      <c r="I30" s="1"/>
      <c r="J30" s="1"/>
      <c r="K30" s="1"/>
      <c r="L30" s="1"/>
      <c r="M30" s="1"/>
    </row>
    <row r="31" spans="1:13" x14ac:dyDescent="0.25">
      <c r="A31" s="3" t="s">
        <v>4</v>
      </c>
      <c r="B31" s="3" t="str">
        <f>$B$7</f>
        <v>FY22</v>
      </c>
      <c r="C31" s="3" t="str">
        <f>$C$7</f>
        <v>FY23</v>
      </c>
      <c r="D31" s="3" t="s">
        <v>6</v>
      </c>
      <c r="E31" s="3"/>
      <c r="F31" s="3" t="str">
        <f>$B$7</f>
        <v>FY22</v>
      </c>
      <c r="G31" s="3" t="str">
        <f>$C$7</f>
        <v>FY23</v>
      </c>
      <c r="H31" s="3" t="s">
        <v>6</v>
      </c>
      <c r="I31" s="3"/>
      <c r="J31" s="3"/>
      <c r="K31" s="3"/>
      <c r="L31" s="3"/>
      <c r="M31" s="3"/>
    </row>
    <row r="32" spans="1:13" x14ac:dyDescent="0.25">
      <c r="A32" s="1"/>
      <c r="B32" s="1"/>
      <c r="C32" s="1"/>
      <c r="D32" s="1"/>
      <c r="E32" s="1"/>
      <c r="F32" s="1"/>
      <c r="G32" s="1"/>
      <c r="H32" s="1"/>
      <c r="I32" s="1"/>
      <c r="J32" s="1"/>
      <c r="K32" s="1"/>
      <c r="L32" s="1"/>
      <c r="M32" s="1"/>
    </row>
    <row r="33" spans="1:13" x14ac:dyDescent="0.25">
      <c r="A33" s="1" t="s">
        <v>7</v>
      </c>
      <c r="B33" s="4">
        <v>24895.451880000001</v>
      </c>
      <c r="C33" s="4">
        <v>24039.77043</v>
      </c>
      <c r="D33" s="5">
        <f>(C33-B33)/B33</f>
        <v>-3.4370994916040065E-2</v>
      </c>
      <c r="E33" s="1"/>
      <c r="F33" s="6">
        <v>100745.35416666666</v>
      </c>
      <c r="G33" s="6">
        <v>96956.126000000004</v>
      </c>
      <c r="H33" s="5">
        <f>(G33-F33)/F33</f>
        <v>-3.7611939508376706E-2</v>
      </c>
      <c r="I33" s="1"/>
      <c r="J33" s="2"/>
      <c r="K33" s="2"/>
      <c r="L33" s="2"/>
      <c r="M33" s="2"/>
    </row>
    <row r="34" spans="1:13" x14ac:dyDescent="0.25">
      <c r="A34" s="1" t="s">
        <v>8</v>
      </c>
      <c r="B34" s="4">
        <v>24892.97</v>
      </c>
      <c r="C34" s="4">
        <v>24587.545630000001</v>
      </c>
      <c r="D34" s="5">
        <f t="shared" ref="D34:D44" si="3">(C34-B34)/B34</f>
        <v>-1.2269502996227474E-2</v>
      </c>
      <c r="E34" s="1"/>
      <c r="F34" s="6">
        <v>99864.445833333346</v>
      </c>
      <c r="G34" s="6">
        <v>98821.126000000004</v>
      </c>
      <c r="H34" s="5">
        <f t="shared" ref="H34:H44" si="4">(G34-F34)/F34</f>
        <v>-1.0447360165344217E-2</v>
      </c>
      <c r="I34" s="1"/>
      <c r="J34" s="2"/>
      <c r="K34" s="1"/>
      <c r="L34" s="1"/>
      <c r="M34" s="1"/>
    </row>
    <row r="35" spans="1:13" x14ac:dyDescent="0.25">
      <c r="A35" s="1" t="s">
        <v>9</v>
      </c>
      <c r="B35" s="4">
        <v>23798.29264</v>
      </c>
      <c r="C35" s="4">
        <v>23831.801530000001</v>
      </c>
      <c r="D35" s="5">
        <f t="shared" si="3"/>
        <v>1.408037564160358E-3</v>
      </c>
      <c r="E35" s="1"/>
      <c r="F35" s="6">
        <v>94515.87916666668</v>
      </c>
      <c r="G35" s="6">
        <v>95714.042000000001</v>
      </c>
      <c r="H35" s="5">
        <f t="shared" si="4"/>
        <v>1.2676841647111105E-2</v>
      </c>
      <c r="I35" s="1"/>
      <c r="J35" s="2"/>
      <c r="K35" s="1"/>
      <c r="L35" s="1"/>
      <c r="M35" s="1"/>
    </row>
    <row r="36" spans="1:13" x14ac:dyDescent="0.25">
      <c r="A36" s="1" t="s">
        <v>10</v>
      </c>
      <c r="B36" s="4">
        <v>23926.550579999999</v>
      </c>
      <c r="C36" s="4">
        <v>24622.906940000001</v>
      </c>
      <c r="D36" s="5">
        <f t="shared" si="3"/>
        <v>2.9103917744920573E-2</v>
      </c>
      <c r="E36" s="1"/>
      <c r="F36" s="6">
        <v>99586.091666666674</v>
      </c>
      <c r="G36" s="6">
        <v>98963.175000000003</v>
      </c>
      <c r="H36" s="5">
        <f t="shared" si="4"/>
        <v>-6.2550568682993449E-3</v>
      </c>
      <c r="I36" s="1"/>
      <c r="J36" s="2"/>
      <c r="K36" s="1"/>
      <c r="L36" s="1"/>
      <c r="M36" s="1"/>
    </row>
    <row r="37" spans="1:13" x14ac:dyDescent="0.25">
      <c r="A37" s="1" t="s">
        <v>11</v>
      </c>
      <c r="B37" s="4">
        <v>23103.475989999999</v>
      </c>
      <c r="C37" s="4">
        <v>23810.8135</v>
      </c>
      <c r="D37" s="5">
        <f t="shared" si="3"/>
        <v>3.0616064453078917E-2</v>
      </c>
      <c r="E37" s="1"/>
      <c r="F37" s="6">
        <v>94571.22083333334</v>
      </c>
      <c r="G37" s="6">
        <v>95297.61</v>
      </c>
      <c r="H37" s="5">
        <f t="shared" si="4"/>
        <v>7.680869087508189E-3</v>
      </c>
      <c r="I37" s="1"/>
      <c r="J37" s="2"/>
      <c r="K37" s="1"/>
      <c r="L37" s="1"/>
      <c r="M37" s="1"/>
    </row>
    <row r="38" spans="1:13" x14ac:dyDescent="0.25">
      <c r="A38" s="1" t="s">
        <v>12</v>
      </c>
      <c r="B38" s="4">
        <v>24052</v>
      </c>
      <c r="C38" s="4">
        <v>23979.823250000001</v>
      </c>
      <c r="D38" s="5">
        <f t="shared" si="3"/>
        <v>-3.0008627141193548E-3</v>
      </c>
      <c r="E38" s="1"/>
      <c r="F38" s="6">
        <v>96423.666666666672</v>
      </c>
      <c r="G38" s="6">
        <v>96152.581000000006</v>
      </c>
      <c r="H38" s="5">
        <f t="shared" si="4"/>
        <v>-2.8114017651268111E-3</v>
      </c>
      <c r="I38" s="1"/>
      <c r="J38" s="2"/>
      <c r="K38" s="1"/>
      <c r="L38" s="1"/>
      <c r="M38" s="1"/>
    </row>
    <row r="39" spans="1:13" x14ac:dyDescent="0.25">
      <c r="A39" s="1" t="s">
        <v>13</v>
      </c>
      <c r="B39" s="4">
        <v>21599</v>
      </c>
      <c r="C39" s="4">
        <v>22599.365440000001</v>
      </c>
      <c r="D39" s="5">
        <f t="shared" si="3"/>
        <v>4.6315359044400269E-2</v>
      </c>
      <c r="E39" s="1"/>
      <c r="F39" s="6">
        <v>93997.058333333349</v>
      </c>
      <c r="G39" s="6">
        <v>90057.019</v>
      </c>
      <c r="H39" s="5">
        <f t="shared" si="4"/>
        <v>-4.1916623809238156E-2</v>
      </c>
      <c r="I39" s="1"/>
      <c r="J39" s="2"/>
      <c r="K39" s="1"/>
      <c r="L39" s="1"/>
      <c r="M39" s="1"/>
    </row>
    <row r="40" spans="1:13" x14ac:dyDescent="0.25">
      <c r="A40" s="1" t="s">
        <v>14</v>
      </c>
      <c r="B40" s="4">
        <v>20427.801420000003</v>
      </c>
      <c r="C40" s="4">
        <v>21584.687160000001</v>
      </c>
      <c r="D40" s="5">
        <f t="shared" si="3"/>
        <v>5.6632905138158413E-2</v>
      </c>
      <c r="E40" s="1"/>
      <c r="F40" s="6">
        <v>90368.504166666666</v>
      </c>
      <c r="G40" s="6">
        <v>86173.259000000005</v>
      </c>
      <c r="H40" s="5">
        <f>(G40-F40)/F40</f>
        <v>-4.6423753556099234E-2</v>
      </c>
      <c r="I40" s="1"/>
      <c r="J40" s="2"/>
      <c r="K40" s="1"/>
      <c r="L40" s="1"/>
      <c r="M40" s="1"/>
    </row>
    <row r="41" spans="1:13" x14ac:dyDescent="0.25">
      <c r="A41" s="1" t="s">
        <v>15</v>
      </c>
      <c r="B41" s="4">
        <v>23609.936879999997</v>
      </c>
      <c r="C41" s="4">
        <v>24397.018110000001</v>
      </c>
      <c r="D41" s="5">
        <f t="shared" si="3"/>
        <v>3.3336862948868819E-2</v>
      </c>
      <c r="E41" s="1"/>
      <c r="F41" s="6">
        <v>86950.325000000012</v>
      </c>
      <c r="G41" s="6">
        <v>97508.028999999995</v>
      </c>
      <c r="H41" s="5">
        <f t="shared" si="4"/>
        <v>0.12142224885300867</v>
      </c>
      <c r="I41" s="1"/>
      <c r="J41" s="2"/>
      <c r="K41" s="1"/>
      <c r="L41" s="1"/>
      <c r="M41" s="1"/>
    </row>
    <row r="42" spans="1:13" x14ac:dyDescent="0.25">
      <c r="A42" s="1" t="s">
        <v>16</v>
      </c>
      <c r="B42" s="4">
        <v>23885.606879999999</v>
      </c>
      <c r="C42" s="4">
        <v>24321.236120000001</v>
      </c>
      <c r="D42" s="5">
        <f t="shared" si="3"/>
        <v>1.8238148278525216E-2</v>
      </c>
      <c r="E42" s="1"/>
      <c r="F42" s="6">
        <v>96031.641000000003</v>
      </c>
      <c r="G42" s="6">
        <v>97250.1</v>
      </c>
      <c r="H42" s="5">
        <f t="shared" si="4"/>
        <v>1.2688099331760898E-2</v>
      </c>
      <c r="I42" s="1"/>
      <c r="J42" s="2"/>
      <c r="K42" s="1"/>
      <c r="L42" s="1"/>
      <c r="M42" s="1"/>
    </row>
    <row r="43" spans="1:13" x14ac:dyDescent="0.25">
      <c r="A43" s="1" t="s">
        <v>28</v>
      </c>
      <c r="B43" s="4">
        <v>25386.192719999999</v>
      </c>
      <c r="C43" s="4">
        <v>0</v>
      </c>
      <c r="D43" s="5">
        <f t="shared" si="3"/>
        <v>-1</v>
      </c>
      <c r="E43" s="1"/>
      <c r="F43" s="6">
        <v>101687.66</v>
      </c>
      <c r="G43" s="6">
        <f t="shared" ref="G42:G44" si="5">C43/0.24</f>
        <v>0</v>
      </c>
      <c r="H43" s="5">
        <f t="shared" si="4"/>
        <v>-1</v>
      </c>
      <c r="I43" s="1"/>
      <c r="J43" s="1"/>
      <c r="K43" s="1"/>
      <c r="L43" s="1"/>
      <c r="M43" s="1"/>
    </row>
    <row r="44" spans="1:13" x14ac:dyDescent="0.25">
      <c r="A44" s="1" t="s">
        <v>18</v>
      </c>
      <c r="B44" s="4">
        <v>24093.271290000001</v>
      </c>
      <c r="C44" s="4">
        <v>0</v>
      </c>
      <c r="D44" s="5">
        <f t="shared" si="3"/>
        <v>-1</v>
      </c>
      <c r="E44" s="1"/>
      <c r="F44" s="6">
        <v>96865.755999999994</v>
      </c>
      <c r="G44" s="6">
        <f t="shared" si="5"/>
        <v>0</v>
      </c>
      <c r="H44" s="5">
        <f t="shared" si="4"/>
        <v>-1</v>
      </c>
      <c r="I44" s="1"/>
      <c r="J44" s="1"/>
      <c r="K44" s="1"/>
      <c r="L44" s="1"/>
      <c r="M44" s="1"/>
    </row>
    <row r="45" spans="1:13" x14ac:dyDescent="0.25">
      <c r="A45" s="1"/>
      <c r="B45" s="4" t="s">
        <v>29</v>
      </c>
      <c r="C45" s="4"/>
      <c r="D45" s="7"/>
      <c r="E45" s="1"/>
      <c r="F45" s="6" t="s">
        <v>30</v>
      </c>
      <c r="G45" s="6"/>
      <c r="H45" s="7"/>
      <c r="I45" s="1"/>
      <c r="J45" s="1"/>
      <c r="K45" s="1"/>
      <c r="L45" s="1"/>
      <c r="M45" s="1"/>
    </row>
    <row r="46" spans="1:13" x14ac:dyDescent="0.25">
      <c r="A46" s="3" t="s">
        <v>21</v>
      </c>
      <c r="B46" s="3" t="str">
        <f>$B$7</f>
        <v>FY22</v>
      </c>
      <c r="C46" s="3" t="str">
        <f>$C$7</f>
        <v>FY23</v>
      </c>
      <c r="D46" s="8" t="s">
        <v>22</v>
      </c>
      <c r="E46" s="3"/>
      <c r="F46" s="3" t="str">
        <f>$B$7</f>
        <v>FY22</v>
      </c>
      <c r="G46" s="3" t="str">
        <f>$C$7</f>
        <v>FY23</v>
      </c>
      <c r="H46" s="3" t="s">
        <v>22</v>
      </c>
      <c r="I46" s="3"/>
      <c r="J46" s="3"/>
      <c r="K46" s="3"/>
      <c r="L46" s="3"/>
      <c r="M46" s="3"/>
    </row>
    <row r="47" spans="1:13" x14ac:dyDescent="0.25">
      <c r="A47" s="3" t="s">
        <v>21</v>
      </c>
      <c r="B47" s="4">
        <f>SUM(B33:B42)</f>
        <v>234191.08627</v>
      </c>
      <c r="C47" s="4">
        <f>SUM(C33:C42)</f>
        <v>237774.96811000002</v>
      </c>
      <c r="D47" s="7">
        <f>(C47-B47)/B47</f>
        <v>1.5303237612844677E-2</v>
      </c>
      <c r="E47" s="1"/>
      <c r="F47" s="6">
        <f>SUM(F33:F42)</f>
        <v>953054.18683333346</v>
      </c>
      <c r="G47" s="6">
        <f>SUM(G33:G42)</f>
        <v>952893.06699999981</v>
      </c>
      <c r="H47" s="7">
        <f>(G47-F47)/F47</f>
        <v>-1.6905631973455318E-4</v>
      </c>
      <c r="I47" s="1"/>
      <c r="J47" s="1"/>
      <c r="K47" s="1"/>
      <c r="L47" s="1"/>
      <c r="M47" s="1"/>
    </row>
    <row r="48" spans="1:13" x14ac:dyDescent="0.25">
      <c r="A48" s="1" t="s">
        <v>23</v>
      </c>
      <c r="B48" s="7">
        <f>B47/B49</f>
        <v>0.8255741952727883</v>
      </c>
      <c r="C48" s="7">
        <f>C47/C49</f>
        <v>1</v>
      </c>
      <c r="D48" s="11" t="s">
        <v>24</v>
      </c>
      <c r="E48" s="1"/>
      <c r="F48" s="7">
        <f>F47/F49</f>
        <v>0.82758587602974032</v>
      </c>
      <c r="G48" s="7">
        <f>G47/G49</f>
        <v>1</v>
      </c>
      <c r="H48" s="12" t="s">
        <v>24</v>
      </c>
      <c r="I48" s="1"/>
      <c r="J48" s="1"/>
      <c r="K48" s="1"/>
      <c r="L48" s="1"/>
      <c r="M48" s="1"/>
    </row>
    <row r="49" spans="1:13" x14ac:dyDescent="0.25">
      <c r="A49" s="1" t="s">
        <v>25</v>
      </c>
      <c r="B49" s="4">
        <f>SUM(B33:B44)</f>
        <v>283670.55027999997</v>
      </c>
      <c r="C49" s="4">
        <f>SUM(C33:C44)</f>
        <v>237774.96811000002</v>
      </c>
      <c r="D49" s="7">
        <f>(C49-B49)/B49</f>
        <v>-0.16179184664991922</v>
      </c>
      <c r="E49" s="1"/>
      <c r="F49" s="6">
        <f>SUM(F33:F44)</f>
        <v>1151607.6028333334</v>
      </c>
      <c r="G49" s="6">
        <f>SUM(G33:G44)</f>
        <v>952893.06699999981</v>
      </c>
      <c r="H49" s="7">
        <f>(G49-F49)/F49</f>
        <v>-0.17255403259272561</v>
      </c>
      <c r="I49" s="1"/>
      <c r="J49" s="1"/>
      <c r="K49" s="1"/>
      <c r="L49" s="1"/>
      <c r="M49" s="1"/>
    </row>
    <row r="50" spans="1:13" x14ac:dyDescent="0.25">
      <c r="A50" s="1"/>
      <c r="B50" s="1"/>
      <c r="C50" s="1"/>
      <c r="D50" s="1"/>
      <c r="E50" s="1"/>
      <c r="F50" s="1"/>
      <c r="G50" s="1"/>
      <c r="H50" s="1"/>
      <c r="I50" s="1"/>
      <c r="J50" s="1"/>
      <c r="K50" s="1"/>
      <c r="L50" s="1"/>
      <c r="M50" s="1"/>
    </row>
    <row r="51" spans="1:13" x14ac:dyDescent="0.25">
      <c r="A51" s="1" t="s">
        <v>31</v>
      </c>
      <c r="B51" s="14" t="s">
        <v>33</v>
      </c>
      <c r="C51" s="14"/>
      <c r="D51" s="14"/>
      <c r="E51" s="14"/>
      <c r="F51" s="14"/>
      <c r="G51" s="14"/>
      <c r="H51" s="14"/>
      <c r="I51" s="1"/>
      <c r="J51" s="1"/>
      <c r="K51" s="1"/>
      <c r="L51" s="1"/>
      <c r="M51" s="1"/>
    </row>
    <row r="52" spans="1:13" ht="29.25" customHeight="1" x14ac:dyDescent="0.25">
      <c r="A52" s="1"/>
      <c r="B52" s="14"/>
      <c r="C52" s="14"/>
      <c r="D52" s="14"/>
      <c r="E52" s="14"/>
      <c r="F52" s="14"/>
      <c r="G52" s="14"/>
      <c r="H52" s="14"/>
      <c r="I52" s="1"/>
      <c r="J52" s="1"/>
      <c r="K52" s="1"/>
      <c r="L52" s="1"/>
      <c r="M52" s="1"/>
    </row>
    <row r="53" spans="1:13" x14ac:dyDescent="0.25">
      <c r="A53" s="1"/>
      <c r="B53" s="13"/>
      <c r="C53" s="1"/>
      <c r="D53" s="1"/>
      <c r="E53" s="1"/>
      <c r="F53" s="1"/>
      <c r="G53" s="1"/>
      <c r="H53" s="1"/>
      <c r="I53" s="1"/>
      <c r="J53" s="1"/>
      <c r="K53" s="1"/>
      <c r="L53" s="1"/>
      <c r="M53" s="1"/>
    </row>
    <row r="54" spans="1:13" x14ac:dyDescent="0.25">
      <c r="A54" s="1"/>
      <c r="B54" s="1"/>
      <c r="C54" s="1"/>
      <c r="D54" s="1"/>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row r="59" spans="1:13" x14ac:dyDescent="0.25">
      <c r="A59" s="1"/>
      <c r="B59" s="1"/>
      <c r="C59" s="1"/>
      <c r="D59" s="1"/>
      <c r="E59" s="1"/>
      <c r="F59" s="1"/>
      <c r="G59" s="1"/>
      <c r="H59" s="1"/>
      <c r="I59" s="1"/>
      <c r="J59" s="1"/>
      <c r="K59" s="1"/>
      <c r="L59" s="1"/>
      <c r="M59" s="1"/>
    </row>
    <row r="60" spans="1:13" x14ac:dyDescent="0.25">
      <c r="A60" s="1"/>
      <c r="B60" s="1"/>
      <c r="C60" s="1"/>
      <c r="D60" s="1"/>
      <c r="E60" s="1"/>
      <c r="F60" s="1"/>
      <c r="G60" s="1"/>
      <c r="H60" s="1"/>
      <c r="I60" s="1"/>
      <c r="J60" s="1"/>
      <c r="K60" s="1"/>
      <c r="L60" s="1"/>
      <c r="M60" s="1"/>
    </row>
    <row r="61" spans="1:13" x14ac:dyDescent="0.25">
      <c r="A61" s="1"/>
      <c r="B61" s="1"/>
      <c r="C61" s="1"/>
      <c r="D61" s="1"/>
      <c r="E61" s="1"/>
      <c r="F61" s="1"/>
      <c r="G61" s="1"/>
      <c r="H61" s="1"/>
      <c r="I61" s="1"/>
      <c r="J61" s="1"/>
      <c r="K61" s="1"/>
      <c r="L61" s="1"/>
      <c r="M61" s="1"/>
    </row>
    <row r="62" spans="1:13" x14ac:dyDescent="0.25">
      <c r="A62" s="1"/>
      <c r="B62" s="1"/>
      <c r="C62" s="1"/>
      <c r="D62" s="1"/>
      <c r="E62" s="1"/>
      <c r="F62" s="1"/>
      <c r="G62" s="1"/>
      <c r="H62" s="1"/>
      <c r="I62" s="1"/>
      <c r="J62" s="1"/>
      <c r="K62" s="1"/>
      <c r="L62" s="1"/>
      <c r="M62" s="1"/>
    </row>
    <row r="63" spans="1:13" x14ac:dyDescent="0.25">
      <c r="A63" s="1"/>
      <c r="B63" s="1"/>
      <c r="C63" s="1"/>
      <c r="D63" s="1"/>
      <c r="E63" s="1"/>
      <c r="F63" s="1"/>
      <c r="G63" s="1"/>
      <c r="H63" s="1"/>
      <c r="I63" s="1"/>
      <c r="J63" s="1"/>
      <c r="K63" s="1"/>
      <c r="L63" s="1"/>
      <c r="M63" s="1"/>
    </row>
    <row r="64" spans="1:13" x14ac:dyDescent="0.25">
      <c r="A64" s="1"/>
      <c r="B64" s="1"/>
      <c r="C64" s="1"/>
      <c r="D64" s="1"/>
      <c r="E64" s="1"/>
      <c r="F64" s="1"/>
      <c r="G64" s="1"/>
      <c r="H64" s="1"/>
      <c r="I64" s="1"/>
      <c r="J64" s="1"/>
      <c r="K64" s="1"/>
      <c r="L64" s="1"/>
      <c r="M64" s="1"/>
    </row>
    <row r="65" spans="1:13" x14ac:dyDescent="0.25">
      <c r="A65" s="1"/>
      <c r="B65" s="1"/>
      <c r="C65" s="1"/>
      <c r="D65" s="1"/>
      <c r="E65" s="1"/>
      <c r="F65" s="1"/>
      <c r="G65" s="1"/>
      <c r="H65" s="1"/>
      <c r="I65" s="1"/>
      <c r="J65" s="1"/>
      <c r="K65" s="1"/>
      <c r="L65" s="1"/>
      <c r="M65" s="1"/>
    </row>
    <row r="66" spans="1:13" x14ac:dyDescent="0.25">
      <c r="A66" s="1"/>
      <c r="B66" s="1"/>
      <c r="C66" s="1"/>
      <c r="D66" s="1"/>
      <c r="E66" s="1"/>
      <c r="F66" s="1"/>
      <c r="G66" s="1"/>
      <c r="H66" s="1"/>
      <c r="I66" s="1"/>
      <c r="J66" s="1"/>
      <c r="K66" s="1"/>
      <c r="L66" s="1"/>
      <c r="M66" s="1"/>
    </row>
    <row r="67" spans="1:13" x14ac:dyDescent="0.25">
      <c r="A67" s="1"/>
      <c r="B67" s="1"/>
      <c r="C67" s="1"/>
      <c r="D67" s="1"/>
      <c r="E67" s="1"/>
      <c r="F67" s="1"/>
      <c r="G67" s="1"/>
      <c r="H67" s="1"/>
      <c r="I67" s="1"/>
      <c r="J67" s="1"/>
      <c r="K67" s="1"/>
      <c r="L67" s="1"/>
      <c r="M67" s="1"/>
    </row>
    <row r="68" spans="1:13" x14ac:dyDescent="0.25">
      <c r="A68" s="1"/>
      <c r="B68" s="1"/>
      <c r="C68" s="1"/>
      <c r="D68" s="1"/>
      <c r="E68" s="1"/>
      <c r="F68" s="1"/>
      <c r="G68" s="1"/>
      <c r="H68" s="1"/>
      <c r="I68" s="1"/>
      <c r="J68" s="1"/>
      <c r="K68" s="1"/>
      <c r="L68" s="1"/>
      <c r="M68" s="1"/>
    </row>
    <row r="69" spans="1:13" x14ac:dyDescent="0.25">
      <c r="A69" s="1"/>
      <c r="B69" s="1"/>
      <c r="C69" s="1"/>
      <c r="D69" s="1"/>
      <c r="E69" s="1"/>
      <c r="F69" s="1"/>
      <c r="G69" s="1"/>
      <c r="H69" s="1"/>
      <c r="I69" s="1"/>
      <c r="J69" s="1"/>
      <c r="K69" s="1"/>
      <c r="L69" s="1"/>
      <c r="M69" s="1"/>
    </row>
    <row r="70" spans="1:13" x14ac:dyDescent="0.25">
      <c r="A70" s="1"/>
      <c r="B70" s="1"/>
      <c r="C70" s="1"/>
      <c r="D70" s="1"/>
      <c r="E70" s="1"/>
      <c r="F70" s="1"/>
      <c r="G70" s="1"/>
      <c r="H70" s="1"/>
      <c r="I70" s="1"/>
      <c r="J70" s="1"/>
      <c r="K70" s="1"/>
      <c r="L70" s="1"/>
      <c r="M70" s="1"/>
    </row>
    <row r="71" spans="1:13" x14ac:dyDescent="0.25">
      <c r="A71" s="1"/>
      <c r="B71" s="1"/>
      <c r="C71" s="1"/>
      <c r="D71" s="1"/>
      <c r="E71" s="1"/>
      <c r="F71" s="1"/>
      <c r="G71" s="1"/>
      <c r="H71" s="1"/>
      <c r="I71" s="1"/>
      <c r="J71" s="1"/>
      <c r="K71" s="1"/>
      <c r="L71" s="1"/>
      <c r="M71" s="1"/>
    </row>
    <row r="72" spans="1:13" x14ac:dyDescent="0.25">
      <c r="A72" s="1"/>
      <c r="B72" s="1"/>
      <c r="C72" s="1"/>
      <c r="D72" s="1"/>
      <c r="E72" s="1"/>
      <c r="F72" s="1"/>
      <c r="G72" s="1"/>
      <c r="H72" s="1"/>
      <c r="I72" s="1"/>
      <c r="J72" s="1"/>
      <c r="K72" s="1"/>
      <c r="L72" s="1"/>
      <c r="M72" s="1"/>
    </row>
    <row r="73" spans="1:13" x14ac:dyDescent="0.25">
      <c r="A73" s="1"/>
      <c r="B73" s="1"/>
      <c r="C73" s="1"/>
      <c r="D73" s="1"/>
      <c r="E73" s="1"/>
      <c r="F73" s="1"/>
      <c r="G73" s="1"/>
      <c r="H73" s="1"/>
      <c r="I73" s="1"/>
      <c r="J73" s="1"/>
      <c r="K73" s="1"/>
      <c r="L73" s="1"/>
      <c r="M73" s="1"/>
    </row>
    <row r="74" spans="1:13" x14ac:dyDescent="0.25">
      <c r="A74" s="1"/>
      <c r="B74" s="1"/>
      <c r="C74" s="1"/>
      <c r="D74" s="1"/>
      <c r="E74" s="1"/>
      <c r="F74" s="1"/>
      <c r="G74" s="1"/>
      <c r="H74" s="1"/>
      <c r="I74" s="1"/>
      <c r="J74" s="1"/>
      <c r="K74" s="1"/>
      <c r="L74" s="1"/>
      <c r="M74" s="1"/>
    </row>
    <row r="75" spans="1:13" x14ac:dyDescent="0.25">
      <c r="A75" s="1"/>
      <c r="B75" s="1"/>
      <c r="C75" s="1"/>
      <c r="D75" s="1"/>
      <c r="E75" s="1"/>
      <c r="F75" s="1"/>
      <c r="G75" s="1"/>
      <c r="H75" s="1"/>
      <c r="I75" s="1"/>
      <c r="J75" s="1"/>
      <c r="K75" s="1"/>
      <c r="L75" s="1"/>
      <c r="M75" s="1"/>
    </row>
    <row r="76" spans="1:13" x14ac:dyDescent="0.25">
      <c r="A76" s="1"/>
      <c r="B76" s="1"/>
      <c r="C76" s="1"/>
      <c r="D76" s="1"/>
      <c r="E76" s="1"/>
      <c r="F76" s="1"/>
      <c r="G76" s="1"/>
      <c r="H76" s="1"/>
      <c r="I76" s="1"/>
      <c r="J76" s="1"/>
      <c r="K76" s="1"/>
      <c r="L76" s="1"/>
      <c r="M76" s="1"/>
    </row>
    <row r="77" spans="1:13" x14ac:dyDescent="0.25">
      <c r="A77" s="1"/>
      <c r="B77" s="1"/>
      <c r="C77" s="1"/>
      <c r="D77" s="1"/>
      <c r="E77" s="1"/>
      <c r="F77" s="1"/>
      <c r="G77" s="1"/>
      <c r="H77" s="1"/>
      <c r="I77" s="1"/>
      <c r="J77" s="1"/>
      <c r="K77" s="1"/>
      <c r="L77" s="1"/>
      <c r="M77" s="1"/>
    </row>
    <row r="78" spans="1:13" x14ac:dyDescent="0.25">
      <c r="A78" s="1"/>
      <c r="B78" s="1"/>
      <c r="C78" s="1"/>
      <c r="D78" s="1"/>
      <c r="E78" s="1"/>
      <c r="F78" s="1"/>
      <c r="G78" s="1"/>
      <c r="H78" s="1"/>
      <c r="I78" s="1"/>
      <c r="J78" s="1"/>
      <c r="K78" s="1"/>
      <c r="L78" s="1"/>
      <c r="M78" s="1"/>
    </row>
    <row r="79" spans="1:13" x14ac:dyDescent="0.25">
      <c r="A79" s="1"/>
      <c r="B79" s="1"/>
      <c r="C79" s="1"/>
      <c r="D79" s="1"/>
      <c r="E79" s="1"/>
      <c r="F79" s="1"/>
      <c r="G79" s="1"/>
      <c r="H79" s="1"/>
      <c r="I79" s="1"/>
      <c r="J79" s="1"/>
      <c r="K79" s="1"/>
      <c r="L79" s="1"/>
      <c r="M79" s="1"/>
    </row>
    <row r="80" spans="1:13" x14ac:dyDescent="0.25">
      <c r="A80" s="1"/>
      <c r="B80" s="1"/>
      <c r="C80" s="1"/>
      <c r="D80" s="1"/>
      <c r="E80" s="1"/>
      <c r="F80" s="1"/>
      <c r="G80" s="1"/>
      <c r="H80" s="1"/>
      <c r="I80" s="1"/>
      <c r="J80" s="1"/>
      <c r="K80" s="1"/>
      <c r="L80" s="1"/>
      <c r="M80" s="1"/>
    </row>
  </sheetData>
  <mergeCells count="1">
    <mergeCell ref="B51:H52"/>
  </mergeCells>
  <printOptions horizontalCentered="1"/>
  <pageMargins left="0.45" right="0.45" top="0.75" bottom="0.5" header="0.3" footer="0.3"/>
  <pageSetup scale="93" orientation="portrait" r:id="rId1"/>
  <rowBreaks count="1" manualBreakCount="1">
    <brk id="52"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Jessie Justice [KDOR]</dc:creator>
  <cp:lastModifiedBy>Adina Mayhew [KDOR]</cp:lastModifiedBy>
  <cp:lastPrinted>2023-03-13T16:41:12Z</cp:lastPrinted>
  <dcterms:created xsi:type="dcterms:W3CDTF">2022-09-19T19:41:02Z</dcterms:created>
  <dcterms:modified xsi:type="dcterms:W3CDTF">2023-06-20T15:59:01Z</dcterms:modified>
</cp:coreProperties>
</file>