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pandrfs\Policy and Research\KEGAN\Reporting Duties\Motor Fuel Activity Reports\7b Gas vs Gasohol\"/>
    </mc:Choice>
  </mc:AlternateContent>
  <xr:revisionPtr revIDLastSave="0" documentId="13_ncr:1_{745E09FB-7BB1-4B78-A310-A8AB4E91BB01}" xr6:coauthVersionLast="47" xr6:coauthVersionMax="47" xr10:uidLastSave="{00000000-0000-0000-0000-000000000000}"/>
  <bookViews>
    <workbookView xWindow="29880" yWindow="1080" windowWidth="25515" windowHeight="140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7" i="1" l="1"/>
  <c r="B47" i="1"/>
  <c r="C25" i="1"/>
  <c r="B25" i="1"/>
  <c r="C23" i="1"/>
  <c r="B23" i="1"/>
  <c r="G14" i="1"/>
  <c r="F20" i="1" l="1"/>
  <c r="F19" i="1"/>
  <c r="F18" i="1"/>
  <c r="F17" i="1"/>
  <c r="F16" i="1"/>
  <c r="F15" i="1"/>
  <c r="F14" i="1"/>
  <c r="F13" i="1"/>
  <c r="F12" i="1"/>
  <c r="F11" i="1"/>
  <c r="F10" i="1"/>
  <c r="F9" i="1"/>
  <c r="F23" i="1" l="1"/>
  <c r="F49" i="1"/>
  <c r="C49" i="1"/>
  <c r="B49" i="1"/>
  <c r="C47" i="1"/>
  <c r="G46" i="1"/>
  <c r="F46" i="1"/>
  <c r="C46" i="1"/>
  <c r="B46" i="1"/>
  <c r="G44" i="1"/>
  <c r="H44" i="1" s="1"/>
  <c r="D44" i="1"/>
  <c r="G43" i="1"/>
  <c r="H43" i="1" s="1"/>
  <c r="D43" i="1"/>
  <c r="G42" i="1"/>
  <c r="H42" i="1" s="1"/>
  <c r="D42" i="1"/>
  <c r="G41" i="1"/>
  <c r="H41" i="1" s="1"/>
  <c r="D41" i="1"/>
  <c r="G40" i="1"/>
  <c r="H40" i="1" s="1"/>
  <c r="D40" i="1"/>
  <c r="G39" i="1"/>
  <c r="H39" i="1" s="1"/>
  <c r="D39" i="1"/>
  <c r="G38" i="1"/>
  <c r="H38" i="1" s="1"/>
  <c r="D38" i="1"/>
  <c r="G37" i="1"/>
  <c r="H37" i="1" s="1"/>
  <c r="D37" i="1"/>
  <c r="G36" i="1"/>
  <c r="H36" i="1" s="1"/>
  <c r="D36" i="1"/>
  <c r="G35" i="1"/>
  <c r="H35" i="1" s="1"/>
  <c r="D35" i="1"/>
  <c r="G34" i="1"/>
  <c r="H34" i="1" s="1"/>
  <c r="D34" i="1"/>
  <c r="G33" i="1"/>
  <c r="D33" i="1"/>
  <c r="G31" i="1"/>
  <c r="F31" i="1"/>
  <c r="C31" i="1"/>
  <c r="B31" i="1"/>
  <c r="F25" i="1"/>
  <c r="G22" i="1"/>
  <c r="F22" i="1"/>
  <c r="C22" i="1"/>
  <c r="B22" i="1"/>
  <c r="G20" i="1"/>
  <c r="H20" i="1" s="1"/>
  <c r="D20" i="1"/>
  <c r="G19" i="1"/>
  <c r="H19" i="1" s="1"/>
  <c r="D19" i="1"/>
  <c r="G18" i="1"/>
  <c r="H18" i="1" s="1"/>
  <c r="D18" i="1"/>
  <c r="G17" i="1"/>
  <c r="H17" i="1" s="1"/>
  <c r="D17" i="1"/>
  <c r="G16" i="1"/>
  <c r="H16" i="1" s="1"/>
  <c r="D16" i="1"/>
  <c r="G15" i="1"/>
  <c r="H15" i="1" s="1"/>
  <c r="D15" i="1"/>
  <c r="H14" i="1"/>
  <c r="D14" i="1"/>
  <c r="G13" i="1"/>
  <c r="H13" i="1" s="1"/>
  <c r="D13" i="1"/>
  <c r="G12" i="1"/>
  <c r="H12" i="1" s="1"/>
  <c r="D12" i="1"/>
  <c r="G11" i="1"/>
  <c r="H11" i="1" s="1"/>
  <c r="D11" i="1"/>
  <c r="G10" i="1"/>
  <c r="H10" i="1" s="1"/>
  <c r="D10" i="1"/>
  <c r="G9" i="1"/>
  <c r="D9" i="1"/>
  <c r="G7" i="1"/>
  <c r="F7" i="1"/>
  <c r="F24" i="1" l="1"/>
  <c r="F48" i="1"/>
  <c r="G47" i="1"/>
  <c r="H47" i="1" s="1"/>
  <c r="G23" i="1"/>
  <c r="H23" i="1" s="1"/>
  <c r="B48" i="1"/>
  <c r="D47" i="1"/>
  <c r="B24" i="1"/>
  <c r="D25" i="1"/>
  <c r="C48" i="1"/>
  <c r="H33" i="1"/>
  <c r="D49" i="1"/>
  <c r="H9" i="1"/>
  <c r="C24" i="1"/>
  <c r="D23" i="1"/>
  <c r="G25" i="1"/>
  <c r="H25" i="1" s="1"/>
  <c r="G49" i="1"/>
  <c r="H49" i="1" s="1"/>
  <c r="G48" i="1" l="1"/>
  <c r="G24" i="1"/>
</calcChain>
</file>

<file path=xl/sharedStrings.xml><?xml version="1.0" encoding="utf-8"?>
<sst xmlns="http://schemas.openxmlformats.org/spreadsheetml/2006/main" count="61" uniqueCount="35">
  <si>
    <t>Kansas Department of Revenue, P/R Motor Fuel Activity Report</t>
  </si>
  <si>
    <t>Breakdown of Gasoline vs. Gasohol (Dollars and Gallons)</t>
  </si>
  <si>
    <t>Gasoline Dollars (thousands)</t>
  </si>
  <si>
    <t>Gasoline Gallons (thousands)</t>
  </si>
  <si>
    <t>Month</t>
  </si>
  <si>
    <t>% Chg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</si>
  <si>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</si>
  <si>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</si>
  <si>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</si>
  <si>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</si>
  <si>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</si>
  <si>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</si>
  <si>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</si>
  <si>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</si>
  <si>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</si>
  <si>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</si>
  <si>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</si>
  <si>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</si>
  <si>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Gasoline Dollars Fiscal Year to Date</t>
  </si>
  <si>
    <t>Gasoline Gallons Fiscal Year to Date</t>
  </si>
  <si>
    <t>FYTD</t>
  </si>
  <si>
    <t>% chg</t>
  </si>
  <si>
    <t>% total</t>
  </si>
  <si>
    <t>n/a</t>
  </si>
  <si>
    <t>FY</t>
  </si>
  <si>
    <t>Gasohol Dollars (thousands)</t>
  </si>
  <si>
    <t>Gasohol Gallons (thousands)</t>
  </si>
  <si>
    <t xml:space="preserve">MAY </t>
  </si>
  <si>
    <t>Gasohol Dollars Fiscal lYear to Date</t>
  </si>
  <si>
    <t>Gasohol Gallons Fiscal Year to Date</t>
  </si>
  <si>
    <t xml:space="preserve">Notes: </t>
  </si>
  <si>
    <t xml:space="preserve">The numbers on Gasoline and Gasohol come from KDOR's Report 106R. </t>
  </si>
  <si>
    <t>The 106R provides the latest numbers of motor fuels "reported" for each period, which could have been paid from other periods, or outside the due date.</t>
  </si>
  <si>
    <t>FY20</t>
  </si>
  <si>
    <t>FY21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</si>
</sst>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;\(0.0%\)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0" fontId="1" fillId="0" borderId="0" xfId="0" applyNumberFormat="1" applyFont="1"/>
    <xf numFmtId="164" fontId="2" fillId="0" borderId="0" xfId="0" applyNumberFormat="1" applyFont="1"/>
    <xf numFmtId="10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165" fontId="2" fillId="0" borderId="0" xfId="0" applyNumberFormat="1" applyFont="1"/>
    <xf numFmtId="3" fontId="2" fillId="0" borderId="0" xfId="0" applyNumberFormat="1" applyFont="1"/>
    <xf numFmtId="10" fontId="2" fillId="0" borderId="0" xfId="0" applyNumberFormat="1" applyFont="1"/>
    <xf numFmtId="0" fontId="2" fillId="0" borderId="0" xfId="0" applyFont="1" applyAlignment="1">
      <alignment horizontal="right"/>
    </xf>
    <xf numFmtId="10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topLeftCell="A19" workbookViewId="0">
      <selection activeCell="M46" sqref="M46"/>
    </sheetView>
  </sheetViews>
  <sheetFormatPr defaultColWidth="9.140625" defaultRowHeight="12.75" x14ac:dyDescent="0.2"/>
  <cols>
    <col min="1" max="1" width="9.140625" style="7"/>
    <col min="2" max="2" width="12.42578125" style="7" customWidth="1"/>
    <col min="3" max="3" width="14.28515625" style="7" customWidth="1"/>
    <col min="4" max="4" width="14.42578125" style="7" customWidth="1"/>
    <col min="5" max="5" width="9.140625" style="7"/>
    <col min="6" max="8" width="12.42578125" style="7" customWidth="1"/>
    <col min="9" max="16384" width="9.140625" style="7"/>
  </cols>
  <sheetData>
    <row r="1" spans="1:8" x14ac:dyDescent="0.2">
      <c r="A1" s="7" t="s">
        <v>0</v>
      </c>
    </row>
    <row r="2" spans="1:8" x14ac:dyDescent="0.2">
      <c r="B2" s="7" t="s">
        <v>1</v>
      </c>
    </row>
    <row r="4" spans="1:8" x14ac:dyDescent="0.2">
      <c r="A4" s="1" t="s">
        <v>2</v>
      </c>
      <c r="F4" s="1" t="s">
        <v>3</v>
      </c>
    </row>
    <row r="7" spans="1:8" s="1" customFormat="1" x14ac:dyDescent="0.2">
      <c r="A7" s="1" t="s">
        <v>4</v>
      </c>
      <c r="B7" s="1" t="s">
        <v>33</v>
      </c>
      <c r="C7" s="1" t="s">
        <v>34</v>
      </c>
      <c r="D7" s="1" t="s">
        <v>5</v>
      </c>
      <c r="F7" s="1" t="str">
        <f>$B$7</f>
        <v>FY20</v>
      </c>
      <c r="G7" s="1" t="str">
        <f>$C$7</f>
        <v>FY21</v>
      </c>
      <c r="H7" s="1" t="s">
        <v>5</v>
      </c>
    </row>
    <row r="9" spans="1:8" x14ac:dyDescent="0.2">
      <c r="A9" s="7" t="s">
        <v>6</v>
      </c>
      <c r="B9" s="3">
        <v>4412.9750000000004</v>
      </c>
      <c r="C9" s="3">
        <v>2920.1689999999999</v>
      </c>
      <c r="D9" s="8">
        <f t="shared" ref="D9:D12" si="0">(C9-B9)/B9</f>
        <v>-0.33827655946385382</v>
      </c>
      <c r="F9" s="9">
        <f>B9/0.24</f>
        <v>18387.395833333336</v>
      </c>
      <c r="G9" s="9">
        <f>C9/0.24</f>
        <v>12167.370833333332</v>
      </c>
      <c r="H9" s="8">
        <f>(G9-F9)/F9</f>
        <v>-0.33827655946385388</v>
      </c>
    </row>
    <row r="10" spans="1:8" x14ac:dyDescent="0.2">
      <c r="A10" s="7" t="s">
        <v>7</v>
      </c>
      <c r="B10" s="3">
        <v>4064.6460000000002</v>
      </c>
      <c r="C10" s="3">
        <v>2832.7170000000001</v>
      </c>
      <c r="D10" s="8">
        <f t="shared" si="0"/>
        <v>-0.30308395860303705</v>
      </c>
      <c r="F10" s="9">
        <f t="shared" ref="F10:G19" si="1">B10/0.24</f>
        <v>16936.025000000001</v>
      </c>
      <c r="G10" s="9">
        <f t="shared" si="1"/>
        <v>11802.987500000001</v>
      </c>
      <c r="H10" s="8">
        <f t="shared" ref="H10:H20" si="2">(G10-F10)/F10</f>
        <v>-0.303083958603037</v>
      </c>
    </row>
    <row r="11" spans="1:8" x14ac:dyDescent="0.2">
      <c r="A11" s="7" t="s">
        <v>8</v>
      </c>
      <c r="B11" s="3">
        <v>3978.1149999999998</v>
      </c>
      <c r="C11" s="3">
        <v>2673.39</v>
      </c>
      <c r="D11" s="8">
        <f t="shared" si="0"/>
        <v>-0.32797568697737495</v>
      </c>
      <c r="F11" s="9">
        <f t="shared" si="1"/>
        <v>16575.479166666668</v>
      </c>
      <c r="G11" s="9">
        <f t="shared" si="1"/>
        <v>11139.125</v>
      </c>
      <c r="H11" s="8">
        <f t="shared" si="2"/>
        <v>-0.327975686977375</v>
      </c>
    </row>
    <row r="12" spans="1:8" x14ac:dyDescent="0.2">
      <c r="A12" s="7" t="s">
        <v>9</v>
      </c>
      <c r="B12" s="3">
        <v>4162.0839999999998</v>
      </c>
      <c r="C12" s="3">
        <v>2645.3330999999998</v>
      </c>
      <c r="D12" s="8">
        <f t="shared" si="0"/>
        <v>-0.36442102081553379</v>
      </c>
      <c r="F12" s="9">
        <f t="shared" si="1"/>
        <v>17342.016666666666</v>
      </c>
      <c r="G12" s="9">
        <f t="shared" si="1"/>
        <v>11022.221250000001</v>
      </c>
      <c r="H12" s="8">
        <f t="shared" si="2"/>
        <v>-0.36442102081553374</v>
      </c>
    </row>
    <row r="13" spans="1:8" x14ac:dyDescent="0.2">
      <c r="A13" s="7" t="s">
        <v>10</v>
      </c>
      <c r="B13" s="3">
        <v>3919.1950000000002</v>
      </c>
      <c r="C13" s="3">
        <v>2361.0920000000001</v>
      </c>
      <c r="D13" s="8">
        <f>(C13-B13)/B13</f>
        <v>-0.39755689625037793</v>
      </c>
      <c r="F13" s="9">
        <f t="shared" si="1"/>
        <v>16329.979166666668</v>
      </c>
      <c r="G13" s="9">
        <f>C13/0.24</f>
        <v>9837.8833333333332</v>
      </c>
      <c r="H13" s="8">
        <f t="shared" si="2"/>
        <v>-0.39755689625037799</v>
      </c>
    </row>
    <row r="14" spans="1:8" x14ac:dyDescent="0.2">
      <c r="A14" s="7" t="s">
        <v>11</v>
      </c>
      <c r="B14" s="3">
        <v>3598.8820000000001</v>
      </c>
      <c r="C14" s="3">
        <v>2559.529</v>
      </c>
      <c r="D14" s="8">
        <f>(C14-B14)/B14</f>
        <v>-0.28879885475544909</v>
      </c>
      <c r="F14" s="9">
        <f t="shared" si="1"/>
        <v>14995.341666666667</v>
      </c>
      <c r="G14" s="9">
        <f>C14/0.24</f>
        <v>10664.704166666666</v>
      </c>
      <c r="H14" s="8">
        <f t="shared" si="2"/>
        <v>-0.28879885475544909</v>
      </c>
    </row>
    <row r="15" spans="1:8" x14ac:dyDescent="0.2">
      <c r="A15" s="7" t="s">
        <v>12</v>
      </c>
      <c r="B15" s="3">
        <v>3056.835</v>
      </c>
      <c r="C15" s="3">
        <v>2305.9929999999999</v>
      </c>
      <c r="D15" s="8">
        <f>(C15-B15)/B15</f>
        <v>-0.24562725825895088</v>
      </c>
      <c r="F15" s="9">
        <f t="shared" si="1"/>
        <v>12736.8125</v>
      </c>
      <c r="G15" s="9">
        <f>C15/0.24</f>
        <v>9608.3041666666668</v>
      </c>
      <c r="H15" s="8">
        <f t="shared" si="2"/>
        <v>-0.24562725825895082</v>
      </c>
    </row>
    <row r="16" spans="1:8" x14ac:dyDescent="0.2">
      <c r="A16" s="7" t="s">
        <v>13</v>
      </c>
      <c r="B16" s="3">
        <v>2817.7289999999998</v>
      </c>
      <c r="C16" s="3">
        <v>2038.7719999999999</v>
      </c>
      <c r="D16" s="8">
        <f>(C16-B16)/B16</f>
        <v>-0.2764485158082981</v>
      </c>
      <c r="F16" s="9">
        <f t="shared" si="1"/>
        <v>11740.5375</v>
      </c>
      <c r="G16" s="9">
        <f>C16/0.24</f>
        <v>8494.8833333333332</v>
      </c>
      <c r="H16" s="8">
        <f t="shared" si="2"/>
        <v>-0.27644851580829816</v>
      </c>
    </row>
    <row r="17" spans="1:8" x14ac:dyDescent="0.2">
      <c r="A17" s="7" t="s">
        <v>14</v>
      </c>
      <c r="B17" s="3">
        <v>2861.645</v>
      </c>
      <c r="C17" s="3">
        <v>2537.0039999999999</v>
      </c>
      <c r="D17" s="8">
        <f>(C17-B17)/B17</f>
        <v>-0.11344558811452855</v>
      </c>
      <c r="F17" s="9">
        <f t="shared" si="1"/>
        <v>11923.520833333334</v>
      </c>
      <c r="G17" s="9">
        <f>C17/0.24</f>
        <v>10570.85</v>
      </c>
      <c r="H17" s="8">
        <f t="shared" si="2"/>
        <v>-0.11344558811452854</v>
      </c>
    </row>
    <row r="18" spans="1:8" x14ac:dyDescent="0.2">
      <c r="A18" s="7" t="s">
        <v>15</v>
      </c>
      <c r="B18" s="3">
        <v>2406.9180000000001</v>
      </c>
      <c r="C18" s="3">
        <v>2581.0500000000002</v>
      </c>
      <c r="D18" s="8">
        <f>(C18-B18)/B18</f>
        <v>7.2346461325230052E-2</v>
      </c>
      <c r="F18" s="9">
        <f t="shared" si="1"/>
        <v>10028.825000000001</v>
      </c>
      <c r="G18" s="9">
        <f>C18/0.24</f>
        <v>10754.375000000002</v>
      </c>
      <c r="H18" s="8">
        <f t="shared" si="2"/>
        <v>7.2346461325230121E-2</v>
      </c>
    </row>
    <row r="19" spans="1:8" x14ac:dyDescent="0.2">
      <c r="A19" s="7" t="s">
        <v>16</v>
      </c>
      <c r="B19" s="3">
        <v>2443.0929999999998</v>
      </c>
      <c r="C19" s="3">
        <v>2776.759</v>
      </c>
      <c r="D19" s="8">
        <f>(C19-B19)/B19</f>
        <v>0.13657523475365047</v>
      </c>
      <c r="F19" s="9">
        <f t="shared" si="1"/>
        <v>10179.554166666667</v>
      </c>
      <c r="G19" s="9">
        <f>C19/0.24</f>
        <v>11569.829166666666</v>
      </c>
      <c r="H19" s="8">
        <f t="shared" si="2"/>
        <v>0.13657523475365035</v>
      </c>
    </row>
    <row r="20" spans="1:8" x14ac:dyDescent="0.2">
      <c r="A20" s="7" t="s">
        <v>17</v>
      </c>
      <c r="B20" s="3">
        <v>2872.288</v>
      </c>
      <c r="C20" s="3">
        <v>2587.6460000000002</v>
      </c>
      <c r="D20" s="8">
        <f>(C20-B20)/B20</f>
        <v>-9.9099393932641791E-2</v>
      </c>
      <c r="F20" s="9">
        <f>B20/0.24</f>
        <v>11967.866666666667</v>
      </c>
      <c r="G20" s="9">
        <f>C20/0.24</f>
        <v>10781.858333333335</v>
      </c>
      <c r="H20" s="8">
        <f t="shared" si="2"/>
        <v>-9.9099393932641694E-2</v>
      </c>
    </row>
    <row r="21" spans="1:8" x14ac:dyDescent="0.2">
      <c r="B21" s="3" t="s">
        <v>18</v>
      </c>
      <c r="C21" s="3"/>
      <c r="D21" s="10"/>
      <c r="F21" s="9" t="s">
        <v>19</v>
      </c>
      <c r="G21" s="9"/>
      <c r="H21" s="10"/>
    </row>
    <row r="22" spans="1:8" s="1" customFormat="1" x14ac:dyDescent="0.2">
      <c r="A22" s="1" t="s">
        <v>20</v>
      </c>
      <c r="B22" s="1" t="str">
        <f>$B$7</f>
        <v>FY20</v>
      </c>
      <c r="C22" s="1" t="str">
        <f>$C$7</f>
        <v>FY21</v>
      </c>
      <c r="D22" s="1" t="s">
        <v>21</v>
      </c>
      <c r="F22" s="1" t="str">
        <f>$B$7</f>
        <v>FY20</v>
      </c>
      <c r="G22" s="1" t="str">
        <f>$C$7</f>
        <v>FY21</v>
      </c>
      <c r="H22" s="2" t="s">
        <v>21</v>
      </c>
    </row>
    <row r="23" spans="1:8" x14ac:dyDescent="0.2">
      <c r="A23" s="1" t="s">
        <v>20</v>
      </c>
      <c r="B23" s="3">
        <f>SUM(B9:B19)</f>
        <v>37722.116999999998</v>
      </c>
      <c r="C23" s="3">
        <f>SUM(C9:C20)</f>
        <v>30819.454100000003</v>
      </c>
      <c r="D23" s="10">
        <f>(C23-B23)/B23</f>
        <v>-0.18298715578449629</v>
      </c>
      <c r="F23" s="9">
        <f>SUM(F9:F19)</f>
        <v>157175.48750000005</v>
      </c>
      <c r="G23" s="9">
        <f>SUM(G9:G20)</f>
        <v>128414.39208333334</v>
      </c>
      <c r="H23" s="10">
        <f>(G23-F23)/F23</f>
        <v>-0.18298715578449659</v>
      </c>
    </row>
    <row r="24" spans="1:8" x14ac:dyDescent="0.2">
      <c r="A24" s="7" t="s">
        <v>22</v>
      </c>
      <c r="B24" s="10">
        <f>B23/B25</f>
        <v>0.92924423944629808</v>
      </c>
      <c r="C24" s="10">
        <f>C23/C25</f>
        <v>1</v>
      </c>
      <c r="D24" s="11" t="s">
        <v>23</v>
      </c>
      <c r="F24" s="10">
        <f>F23/F25</f>
        <v>0.92924423944629808</v>
      </c>
      <c r="G24" s="10">
        <f>G23/G25</f>
        <v>1</v>
      </c>
      <c r="H24" s="12" t="s">
        <v>23</v>
      </c>
    </row>
    <row r="25" spans="1:8" x14ac:dyDescent="0.2">
      <c r="A25" s="7" t="s">
        <v>24</v>
      </c>
      <c r="B25" s="3">
        <f>SUM(B9:B20)</f>
        <v>40594.404999999999</v>
      </c>
      <c r="C25" s="3">
        <f>SUM(C9:C20)</f>
        <v>30819.454100000003</v>
      </c>
      <c r="D25" s="10">
        <f>(C25-B25)/B25</f>
        <v>-0.24079552095910745</v>
      </c>
      <c r="F25" s="9">
        <f>SUM(F9:F20)</f>
        <v>169143.35416666672</v>
      </c>
      <c r="G25" s="9">
        <f>SUM(G9:G20)</f>
        <v>128414.39208333334</v>
      </c>
      <c r="H25" s="10">
        <f>(G25-F25)/F25</f>
        <v>-0.24079552095910772</v>
      </c>
    </row>
    <row r="28" spans="1:8" x14ac:dyDescent="0.2">
      <c r="A28" s="1" t="s">
        <v>25</v>
      </c>
      <c r="F28" s="1" t="s">
        <v>26</v>
      </c>
    </row>
    <row r="31" spans="1:8" s="1" customFormat="1" x14ac:dyDescent="0.2">
      <c r="A31" s="1" t="s">
        <v>4</v>
      </c>
      <c r="B31" s="1" t="str">
        <f>$B$7</f>
        <v>FY20</v>
      </c>
      <c r="C31" s="1" t="str">
        <f>$C$7</f>
        <v>FY21</v>
      </c>
      <c r="D31" s="1" t="s">
        <v>5</v>
      </c>
      <c r="F31" s="1" t="str">
        <f>$B$7</f>
        <v>FY20</v>
      </c>
      <c r="G31" s="1" t="str">
        <f>$C$7</f>
        <v>FY21</v>
      </c>
      <c r="H31" s="1" t="s">
        <v>5</v>
      </c>
    </row>
    <row r="33" spans="1:8" x14ac:dyDescent="0.2">
      <c r="A33" s="7" t="s">
        <v>6</v>
      </c>
      <c r="B33" s="3">
        <v>24178.884999999998</v>
      </c>
      <c r="C33" s="3">
        <v>23176.645</v>
      </c>
      <c r="D33" s="8">
        <f>(C33-B33)/B33</f>
        <v>-4.1451042924435848E-2</v>
      </c>
      <c r="F33" s="9">
        <v>100745.35416666666</v>
      </c>
      <c r="G33" s="9">
        <f>C33/0.24</f>
        <v>96569.354166666672</v>
      </c>
      <c r="H33" s="8">
        <f>(G33-F33)/F33</f>
        <v>-4.1451042924435785E-2</v>
      </c>
    </row>
    <row r="34" spans="1:8" x14ac:dyDescent="0.2">
      <c r="A34" s="7" t="s">
        <v>7</v>
      </c>
      <c r="B34" s="3">
        <v>23967.467000000001</v>
      </c>
      <c r="C34" s="3">
        <v>22158.111000000001</v>
      </c>
      <c r="D34" s="8">
        <f t="shared" ref="D34:D44" si="3">(C34-B34)/B34</f>
        <v>-7.5492166110002354E-2</v>
      </c>
      <c r="F34" s="9">
        <v>99864.445833333346</v>
      </c>
      <c r="G34" s="9">
        <f t="shared" ref="G34:G39" si="4">C34/0.24</f>
        <v>92325.462500000009</v>
      </c>
      <c r="H34" s="8">
        <f t="shared" ref="H34:H44" si="5">(G34-F34)/F34</f>
        <v>-7.5492166110002396E-2</v>
      </c>
    </row>
    <row r="35" spans="1:8" x14ac:dyDescent="0.2">
      <c r="A35" s="7" t="s">
        <v>8</v>
      </c>
      <c r="B35" s="3">
        <v>22683.811000000002</v>
      </c>
      <c r="C35" s="3">
        <v>22158.111000000001</v>
      </c>
      <c r="D35" s="8">
        <f t="shared" si="3"/>
        <v>-2.317511814923871E-2</v>
      </c>
      <c r="F35" s="9">
        <v>94515.87916666668</v>
      </c>
      <c r="G35" s="9">
        <f t="shared" si="4"/>
        <v>92325.462500000009</v>
      </c>
      <c r="H35" s="8">
        <f t="shared" si="5"/>
        <v>-2.3175118149238727E-2</v>
      </c>
    </row>
    <row r="36" spans="1:8" x14ac:dyDescent="0.2">
      <c r="A36" s="7" t="s">
        <v>9</v>
      </c>
      <c r="B36" s="3">
        <v>23900.662</v>
      </c>
      <c r="C36" s="3">
        <v>22996.752</v>
      </c>
      <c r="D36" s="8">
        <f t="shared" si="3"/>
        <v>-3.7819454540631549E-2</v>
      </c>
      <c r="F36" s="9">
        <v>99586.091666666674</v>
      </c>
      <c r="G36" s="9">
        <f t="shared" si="4"/>
        <v>95819.8</v>
      </c>
      <c r="H36" s="8">
        <f t="shared" si="5"/>
        <v>-3.7819454540631597E-2</v>
      </c>
    </row>
    <row r="37" spans="1:8" x14ac:dyDescent="0.2">
      <c r="A37" s="7" t="s">
        <v>10</v>
      </c>
      <c r="B37" s="3">
        <v>22697.093000000001</v>
      </c>
      <c r="C37" s="3">
        <v>20757.339</v>
      </c>
      <c r="D37" s="8">
        <f t="shared" si="3"/>
        <v>-8.5462662553305868E-2</v>
      </c>
      <c r="F37" s="9">
        <v>94571.22083333334</v>
      </c>
      <c r="G37" s="9">
        <f t="shared" si="4"/>
        <v>86488.912500000006</v>
      </c>
      <c r="H37" s="8">
        <f t="shared" si="5"/>
        <v>-8.546266255330584E-2</v>
      </c>
    </row>
    <row r="38" spans="1:8" x14ac:dyDescent="0.2">
      <c r="A38" s="7" t="s">
        <v>11</v>
      </c>
      <c r="B38" s="3">
        <v>23141.68</v>
      </c>
      <c r="C38" s="3">
        <v>21947.285</v>
      </c>
      <c r="D38" s="8">
        <f t="shared" si="3"/>
        <v>-5.161228571132262E-2</v>
      </c>
      <c r="F38" s="9">
        <v>96423.666666666672</v>
      </c>
      <c r="G38" s="9">
        <f t="shared" si="4"/>
        <v>91447.020833333343</v>
      </c>
      <c r="H38" s="8">
        <f t="shared" si="5"/>
        <v>-5.161228571132255E-2</v>
      </c>
    </row>
    <row r="39" spans="1:8" x14ac:dyDescent="0.2">
      <c r="A39" s="7" t="s">
        <v>12</v>
      </c>
      <c r="B39" s="3">
        <v>22149.190999999999</v>
      </c>
      <c r="C39" s="3">
        <v>20759.085999999999</v>
      </c>
      <c r="D39" s="8">
        <f t="shared" si="3"/>
        <v>-6.276098300836358E-2</v>
      </c>
      <c r="F39" s="9">
        <v>93997.058333333349</v>
      </c>
      <c r="G39" s="9">
        <f t="shared" si="4"/>
        <v>86496.191666666666</v>
      </c>
      <c r="H39" s="8">
        <f t="shared" si="5"/>
        <v>-7.9798951155120534E-2</v>
      </c>
    </row>
    <row r="40" spans="1:8" x14ac:dyDescent="0.2">
      <c r="A40" s="7" t="s">
        <v>13</v>
      </c>
      <c r="B40" s="3">
        <v>21688.440999999999</v>
      </c>
      <c r="C40" s="3">
        <v>19331.017</v>
      </c>
      <c r="D40" s="8">
        <f t="shared" si="3"/>
        <v>-0.10869494953556133</v>
      </c>
      <c r="F40" s="9">
        <v>90368.504166666666</v>
      </c>
      <c r="G40" s="9">
        <f t="shared" ref="G40:G44" si="6">C40/0.24</f>
        <v>80545.904166666674</v>
      </c>
      <c r="H40" s="8">
        <f>(G40-F40)/F40</f>
        <v>-0.10869494953556126</v>
      </c>
    </row>
    <row r="41" spans="1:8" x14ac:dyDescent="0.2">
      <c r="A41" s="7" t="s">
        <v>14</v>
      </c>
      <c r="B41" s="3">
        <v>20827.482</v>
      </c>
      <c r="C41" s="3">
        <v>23308.460999999999</v>
      </c>
      <c r="D41" s="8">
        <f t="shared" si="3"/>
        <v>0.1191204486456884</v>
      </c>
      <c r="F41" s="9">
        <v>86950.325000000012</v>
      </c>
      <c r="G41" s="9">
        <f t="shared" si="6"/>
        <v>97118.587499999994</v>
      </c>
      <c r="H41" s="8">
        <f t="shared" si="5"/>
        <v>0.11694335242565201</v>
      </c>
    </row>
    <row r="42" spans="1:8" x14ac:dyDescent="0.2">
      <c r="A42" s="7" t="s">
        <v>15</v>
      </c>
      <c r="B42" s="3">
        <v>15208.565000000001</v>
      </c>
      <c r="C42" s="3">
        <v>23680.609</v>
      </c>
      <c r="D42" s="8">
        <f t="shared" si="3"/>
        <v>0.55705742126229529</v>
      </c>
      <c r="F42" s="9">
        <v>63507.554166666669</v>
      </c>
      <c r="G42" s="9">
        <f t="shared" si="6"/>
        <v>98669.204166666677</v>
      </c>
      <c r="H42" s="8">
        <f t="shared" si="5"/>
        <v>0.55366090635018306</v>
      </c>
    </row>
    <row r="43" spans="1:8" x14ac:dyDescent="0.2">
      <c r="A43" s="7" t="s">
        <v>27</v>
      </c>
      <c r="B43" s="3">
        <v>19798.414000000001</v>
      </c>
      <c r="C43" s="3">
        <v>24777.895</v>
      </c>
      <c r="D43" s="8">
        <f t="shared" si="3"/>
        <v>0.25150908552573958</v>
      </c>
      <c r="F43" s="9">
        <v>81460.508333333346</v>
      </c>
      <c r="G43" s="9">
        <f t="shared" si="6"/>
        <v>103241.22916666667</v>
      </c>
      <c r="H43" s="8">
        <f t="shared" si="5"/>
        <v>0.2673776689952318</v>
      </c>
    </row>
    <row r="44" spans="1:8" x14ac:dyDescent="0.2">
      <c r="A44" s="7" t="s">
        <v>17</v>
      </c>
      <c r="B44" s="3">
        <v>22738.379000000001</v>
      </c>
      <c r="C44" s="3">
        <v>23856.458999999999</v>
      </c>
      <c r="D44" s="8">
        <f t="shared" si="3"/>
        <v>4.9171491072428603E-2</v>
      </c>
      <c r="F44" s="9">
        <v>91239.954166666663</v>
      </c>
      <c r="G44" s="9">
        <f t="shared" si="6"/>
        <v>99401.912500000006</v>
      </c>
      <c r="H44" s="8">
        <f t="shared" si="5"/>
        <v>8.9455967047331206E-2</v>
      </c>
    </row>
    <row r="45" spans="1:8" x14ac:dyDescent="0.2">
      <c r="B45" s="3" t="s">
        <v>28</v>
      </c>
      <c r="C45" s="3"/>
      <c r="D45" s="10"/>
      <c r="F45" s="9" t="s">
        <v>29</v>
      </c>
      <c r="G45" s="9"/>
      <c r="H45" s="10"/>
    </row>
    <row r="46" spans="1:8" s="1" customFormat="1" x14ac:dyDescent="0.2">
      <c r="A46" s="1" t="s">
        <v>20</v>
      </c>
      <c r="B46" s="1" t="str">
        <f>$B$7</f>
        <v>FY20</v>
      </c>
      <c r="C46" s="1" t="str">
        <f>$C$7</f>
        <v>FY21</v>
      </c>
      <c r="D46" s="2" t="s">
        <v>21</v>
      </c>
      <c r="F46" s="1" t="str">
        <f>$B$7</f>
        <v>FY20</v>
      </c>
      <c r="G46" s="1" t="str">
        <f>$C$7</f>
        <v>FY21</v>
      </c>
      <c r="H46" s="1" t="s">
        <v>21</v>
      </c>
    </row>
    <row r="47" spans="1:8" x14ac:dyDescent="0.2">
      <c r="A47" s="1" t="s">
        <v>20</v>
      </c>
      <c r="B47" s="3">
        <f>SUM(B33:B43)</f>
        <v>240241.69099999996</v>
      </c>
      <c r="C47" s="3">
        <f>SUM(C33:C44)</f>
        <v>268907.77</v>
      </c>
      <c r="D47" s="10">
        <f>(C47-B47)/B47</f>
        <v>0.11932183327830498</v>
      </c>
      <c r="F47" s="9">
        <f>SUM(F33:F43)</f>
        <v>1001990.6083333334</v>
      </c>
      <c r="G47" s="9">
        <f>SUM(G33:G44)</f>
        <v>1120449.0416666667</v>
      </c>
      <c r="H47" s="10">
        <f>(G47-F47)/F47</f>
        <v>0.11822309745035618</v>
      </c>
    </row>
    <row r="48" spans="1:8" x14ac:dyDescent="0.2">
      <c r="A48" s="7" t="s">
        <v>22</v>
      </c>
      <c r="B48" s="10">
        <f>B47/B49</f>
        <v>0.91353573295497259</v>
      </c>
      <c r="C48" s="10">
        <f>C47/C49</f>
        <v>1</v>
      </c>
      <c r="D48" s="4" t="s">
        <v>23</v>
      </c>
      <c r="F48" s="10">
        <f>F47/F49</f>
        <v>0.91654097745125329</v>
      </c>
      <c r="G48" s="10">
        <f>G47/G49</f>
        <v>1</v>
      </c>
      <c r="H48" s="5" t="s">
        <v>23</v>
      </c>
    </row>
    <row r="49" spans="1:8" x14ac:dyDescent="0.2">
      <c r="A49" s="7" t="s">
        <v>24</v>
      </c>
      <c r="B49" s="3">
        <f>SUM(B33:B44)</f>
        <v>262980.06999999995</v>
      </c>
      <c r="C49" s="3">
        <f>SUM(C33:C44)</f>
        <v>268907.77</v>
      </c>
      <c r="D49" s="10">
        <f>(C49-B49)/B49</f>
        <v>2.2540491376400011E-2</v>
      </c>
      <c r="F49" s="9">
        <f>SUM(F33:F44)</f>
        <v>1093230.5625</v>
      </c>
      <c r="G49" s="9">
        <f>SUM(G33:G44)</f>
        <v>1120449.0416666667</v>
      </c>
      <c r="H49" s="10">
        <f>(G49-F49)/F49</f>
        <v>2.4897290745717462E-2</v>
      </c>
    </row>
    <row r="51" spans="1:8" x14ac:dyDescent="0.2">
      <c r="A51" s="7" t="s">
        <v>30</v>
      </c>
      <c r="B51" s="6" t="s">
        <v>31</v>
      </c>
    </row>
    <row r="52" spans="1:8" x14ac:dyDescent="0.2">
      <c r="B52" s="6" t="s">
        <v>32</v>
      </c>
    </row>
    <row r="53" spans="1:8" x14ac:dyDescent="0.2">
      <c r="B53" s="6"/>
    </row>
  </sheetData>
  <pageMargins left="0.7" right="0.7" top="0.75" bottom="0.75" header="0.3" footer="0.3"/>
  <pageSetup orientation="portrait" r:id="rId1"/>
  <ignoredErrors>
    <ignoredError sqref="D23:E23 C47:E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Kansas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 Wakana [KDOR]</dc:creator>
  <cp:lastModifiedBy>Kegan O'Connor [KDOR]</cp:lastModifiedBy>
  <dcterms:created xsi:type="dcterms:W3CDTF">2019-10-01T12:57:06Z</dcterms:created>
  <dcterms:modified xsi:type="dcterms:W3CDTF">2021-08-17T14:02:32Z</dcterms:modified>
</cp:coreProperties>
</file>