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pandrfs\Policy and Research\TOSHI DUTIES\Reporting Duties\Motor Fuel Activity Reports\7b Gas vs Gasohol\"/>
    </mc:Choice>
  </mc:AlternateContent>
  <bookViews>
    <workbookView xWindow="0" yWindow="0" windowWidth="19170" windowHeight="816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B47" i="1"/>
  <c r="F23" i="1"/>
  <c r="B23" i="1"/>
  <c r="F44" i="1" l="1"/>
  <c r="F43" i="1"/>
  <c r="F42" i="1"/>
  <c r="F41" i="1"/>
  <c r="F40" i="1"/>
  <c r="F39" i="1"/>
  <c r="F38" i="1"/>
  <c r="F37" i="1"/>
  <c r="F36" i="1"/>
  <c r="F35" i="1"/>
  <c r="F34" i="1"/>
  <c r="F33" i="1"/>
  <c r="F20" i="1"/>
  <c r="F19" i="1"/>
  <c r="F18" i="1"/>
  <c r="F17" i="1"/>
  <c r="F16" i="1"/>
  <c r="F15" i="1"/>
  <c r="F14" i="1"/>
  <c r="F13" i="1"/>
  <c r="F12" i="1"/>
  <c r="F11" i="1"/>
  <c r="F10" i="1"/>
  <c r="F9" i="1"/>
  <c r="F49" i="1" l="1"/>
  <c r="F48" i="1" s="1"/>
  <c r="C49" i="1"/>
  <c r="B49" i="1"/>
  <c r="C47" i="1"/>
  <c r="G46" i="1"/>
  <c r="F46" i="1"/>
  <c r="C46" i="1"/>
  <c r="B46" i="1"/>
  <c r="G44" i="1"/>
  <c r="H44" i="1" s="1"/>
  <c r="D44" i="1"/>
  <c r="G43" i="1"/>
  <c r="H43" i="1" s="1"/>
  <c r="D43" i="1"/>
  <c r="G42" i="1"/>
  <c r="H42" i="1" s="1"/>
  <c r="D42" i="1"/>
  <c r="G41" i="1"/>
  <c r="H41" i="1" s="1"/>
  <c r="D41" i="1"/>
  <c r="G40" i="1"/>
  <c r="H40" i="1" s="1"/>
  <c r="D40" i="1"/>
  <c r="G39" i="1"/>
  <c r="H39" i="1" s="1"/>
  <c r="D39" i="1"/>
  <c r="G38" i="1"/>
  <c r="H38" i="1" s="1"/>
  <c r="D38" i="1"/>
  <c r="G37" i="1"/>
  <c r="H37" i="1" s="1"/>
  <c r="D37" i="1"/>
  <c r="G36" i="1"/>
  <c r="H36" i="1" s="1"/>
  <c r="D36" i="1"/>
  <c r="G35" i="1"/>
  <c r="H35" i="1" s="1"/>
  <c r="D35" i="1"/>
  <c r="G34" i="1"/>
  <c r="H34" i="1" s="1"/>
  <c r="D34" i="1"/>
  <c r="G33" i="1"/>
  <c r="D33" i="1"/>
  <c r="G31" i="1"/>
  <c r="F31" i="1"/>
  <c r="C31" i="1"/>
  <c r="B31" i="1"/>
  <c r="F25" i="1"/>
  <c r="C25" i="1"/>
  <c r="B25" i="1"/>
  <c r="F24" i="1"/>
  <c r="C23" i="1"/>
  <c r="G22" i="1"/>
  <c r="F22" i="1"/>
  <c r="C22" i="1"/>
  <c r="B22" i="1"/>
  <c r="G20" i="1"/>
  <c r="H20" i="1" s="1"/>
  <c r="D20" i="1"/>
  <c r="G19" i="1"/>
  <c r="H19" i="1" s="1"/>
  <c r="D19" i="1"/>
  <c r="G18" i="1"/>
  <c r="H18" i="1" s="1"/>
  <c r="D18" i="1"/>
  <c r="G17" i="1"/>
  <c r="H17" i="1" s="1"/>
  <c r="D17" i="1"/>
  <c r="G16" i="1"/>
  <c r="H16" i="1" s="1"/>
  <c r="D16" i="1"/>
  <c r="G15" i="1"/>
  <c r="H15" i="1" s="1"/>
  <c r="D15" i="1"/>
  <c r="G14" i="1"/>
  <c r="H14" i="1" s="1"/>
  <c r="D14" i="1"/>
  <c r="G13" i="1"/>
  <c r="H13" i="1" s="1"/>
  <c r="D13" i="1"/>
  <c r="G12" i="1"/>
  <c r="H12" i="1" s="1"/>
  <c r="D12" i="1"/>
  <c r="G11" i="1"/>
  <c r="H11" i="1" s="1"/>
  <c r="D11" i="1"/>
  <c r="G10" i="1"/>
  <c r="H10" i="1" s="1"/>
  <c r="D10" i="1"/>
  <c r="G9" i="1"/>
  <c r="D9" i="1"/>
  <c r="G7" i="1"/>
  <c r="F7" i="1"/>
  <c r="G47" i="1" l="1"/>
  <c r="G23" i="1"/>
  <c r="H23" i="1" s="1"/>
  <c r="B48" i="1"/>
  <c r="D47" i="1"/>
  <c r="B24" i="1"/>
  <c r="D25" i="1"/>
  <c r="C48" i="1"/>
  <c r="H33" i="1"/>
  <c r="D49" i="1"/>
  <c r="H9" i="1"/>
  <c r="C24" i="1"/>
  <c r="D23" i="1"/>
  <c r="H47" i="1"/>
  <c r="G25" i="1"/>
  <c r="H25" i="1" s="1"/>
  <c r="G49" i="1"/>
  <c r="H49" i="1" s="1"/>
  <c r="G48" i="1" l="1"/>
  <c r="G24" i="1"/>
</calcChain>
</file>

<file path=xl/sharedStrings.xml><?xml version="1.0" encoding="utf-8"?>
<sst xmlns="http://schemas.openxmlformats.org/spreadsheetml/2006/main" count="61" uniqueCount="35">
  <si>
    <t>Kansas Department of Revenue, P/R Motor Fuel Activity Report</t>
  </si>
  <si>
    <t>Breakdown of Gasoline vs. Gasohol (Dollars and Gallons)</t>
  </si>
  <si>
    <t>Gasoline Dollars (thousands)</t>
  </si>
  <si>
    <t>Gasoline Gallons (thousands)</t>
  </si>
  <si>
    <t>Month</t>
  </si>
  <si>
    <t>FY19</t>
  </si>
  <si>
    <t>% Chg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</si>
  <si>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</si>
  <si>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</si>
  <si>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</si>
  <si>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</si>
  <si>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</si>
  <si>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</si>
  <si>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</si>
  <si>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</si>
  <si>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</si>
  <si>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</si>
  <si>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</si>
  <si>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</si>
  <si>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Gasoline Dollars Fiscal Year to Date</t>
  </si>
  <si>
    <t>Gasoline Gallons Fiscal Year to Date</t>
  </si>
  <si>
    <t>FYTD</t>
  </si>
  <si>
    <t>% chg</t>
  </si>
  <si>
    <t>% total</t>
  </si>
  <si>
    <t>n/a</t>
  </si>
  <si>
    <t>FY</t>
  </si>
  <si>
    <t>Gasohol Dollars (thousands)</t>
  </si>
  <si>
    <t>Gasohol Gallons (thousands)</t>
  </si>
  <si>
    <t xml:space="preserve">MAY </t>
  </si>
  <si>
    <t>Gasohol Dollars Fiscal lYear to Date</t>
  </si>
  <si>
    <t>Gasohol Gallons Fiscal Year to Date</t>
  </si>
  <si>
    <t xml:space="preserve">Notes: </t>
  </si>
  <si>
    <t xml:space="preserve">The numbers on Gasoline and Gasohol come from KDOR's Report 106R. </t>
  </si>
  <si>
    <t>The 106R provides the latest numbers of motor fuels "reported" for each period, which could have been paid from other periods, or outside the due date.</t>
  </si>
  <si>
    <t>FY20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</si>
</sst>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%;\(0.0%\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0" fontId="1" fillId="0" borderId="0" xfId="0" applyNumberFormat="1" applyFont="1"/>
    <xf numFmtId="164" fontId="2" fillId="0" borderId="0" xfId="0" applyNumberFormat="1" applyFont="1"/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/>
    <xf numFmtId="10" fontId="2" fillId="0" borderId="0" xfId="0" applyNumberFormat="1" applyFont="1"/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K40" sqref="K40"/>
    </sheetView>
  </sheetViews>
  <sheetFormatPr defaultColWidth="9.140625" defaultRowHeight="12.75" x14ac:dyDescent="0.2"/>
  <cols>
    <col min="1" max="1" width="9.140625" style="7"/>
    <col min="2" max="2" width="12.42578125" style="7" customWidth="1"/>
    <col min="3" max="3" width="14.28515625" style="7" customWidth="1"/>
    <col min="4" max="4" width="14.42578125" style="7" customWidth="1"/>
    <col min="5" max="5" width="9.140625" style="7"/>
    <col min="6" max="8" width="12.42578125" style="7" customWidth="1"/>
    <col min="9" max="16384" width="9.140625" style="7"/>
  </cols>
  <sheetData>
    <row r="1" spans="1:8" x14ac:dyDescent="0.2">
      <c r="A1" s="7" t="s">
        <v>0</v>
      </c>
    </row>
    <row r="2" spans="1:8" x14ac:dyDescent="0.2">
      <c r="B2" s="7" t="s">
        <v>1</v>
      </c>
    </row>
    <row r="4" spans="1:8" x14ac:dyDescent="0.2">
      <c r="A4" s="1" t="s">
        <v>2</v>
      </c>
      <c r="F4" s="1" t="s">
        <v>3</v>
      </c>
    </row>
    <row r="7" spans="1:8" s="1" customFormat="1" x14ac:dyDescent="0.2">
      <c r="A7" s="1" t="s">
        <v>4</v>
      </c>
      <c r="B7" s="1" t="s">
        <v>5</v>
      </c>
      <c r="C7" s="1" t="s">
        <v>34</v>
      </c>
      <c r="D7" s="1" t="s">
        <v>6</v>
      </c>
      <c r="F7" s="1" t="str">
        <f>$B$7</f>
        <v>FY19</v>
      </c>
      <c r="G7" s="1" t="str">
        <f>$C$7</f>
        <v>FY20</v>
      </c>
      <c r="H7" s="1" t="s">
        <v>6</v>
      </c>
    </row>
    <row r="9" spans="1:8" x14ac:dyDescent="0.2">
      <c r="A9" s="7" t="s">
        <v>7</v>
      </c>
      <c r="B9" s="3">
        <v>4381.0069999999996</v>
      </c>
      <c r="C9" s="3">
        <v>4412.9750000000004</v>
      </c>
      <c r="D9" s="8">
        <f t="shared" ref="D9:D20" si="0">(C9-B9)/B9</f>
        <v>7.2969525042988429E-3</v>
      </c>
      <c r="F9" s="9">
        <f>B9/0.24</f>
        <v>18254.195833333331</v>
      </c>
      <c r="G9" s="9">
        <f>C9/0.24</f>
        <v>18387.395833333336</v>
      </c>
      <c r="H9" s="8">
        <f>(G9-F9)/F9</f>
        <v>7.2969525042989088E-3</v>
      </c>
    </row>
    <row r="10" spans="1:8" x14ac:dyDescent="0.2">
      <c r="A10" s="7" t="s">
        <v>8</v>
      </c>
      <c r="B10" s="3">
        <v>4307.6769999999997</v>
      </c>
      <c r="C10" s="3">
        <v>4064.6460000000002</v>
      </c>
      <c r="D10" s="8">
        <f t="shared" si="0"/>
        <v>-5.6418111200073617E-2</v>
      </c>
      <c r="F10" s="9">
        <f t="shared" ref="F10:G19" si="1">B10/0.24</f>
        <v>17948.654166666667</v>
      </c>
      <c r="G10" s="9">
        <f t="shared" si="1"/>
        <v>16936.025000000001</v>
      </c>
      <c r="H10" s="8">
        <f t="shared" ref="H10:H20" si="2">(G10-F10)/F10</f>
        <v>-5.6418111200073673E-2</v>
      </c>
    </row>
    <row r="11" spans="1:8" x14ac:dyDescent="0.2">
      <c r="A11" s="7" t="s">
        <v>9</v>
      </c>
      <c r="B11" s="3">
        <v>3989.8090000000002</v>
      </c>
      <c r="C11" s="3">
        <v>3978.1149999999998</v>
      </c>
      <c r="D11" s="8">
        <f t="shared" si="0"/>
        <v>-2.9309673721224284E-3</v>
      </c>
      <c r="F11" s="9">
        <f t="shared" si="1"/>
        <v>16624.204166666666</v>
      </c>
      <c r="G11" s="9">
        <f t="shared" si="1"/>
        <v>16575.479166666668</v>
      </c>
      <c r="H11" s="8">
        <f t="shared" si="2"/>
        <v>-2.9309673721222371E-3</v>
      </c>
    </row>
    <row r="12" spans="1:8" x14ac:dyDescent="0.2">
      <c r="A12" s="7" t="s">
        <v>10</v>
      </c>
      <c r="B12" s="3">
        <v>4088.0259999999998</v>
      </c>
      <c r="C12" s="3">
        <v>4162.0839999999998</v>
      </c>
      <c r="D12" s="8">
        <f t="shared" si="0"/>
        <v>1.8115833901252095E-2</v>
      </c>
      <c r="F12" s="9">
        <f t="shared" si="1"/>
        <v>17033.441666666666</v>
      </c>
      <c r="G12" s="9">
        <f t="shared" si="1"/>
        <v>17342.016666666666</v>
      </c>
      <c r="H12" s="8">
        <f t="shared" si="2"/>
        <v>1.811583390125214E-2</v>
      </c>
    </row>
    <row r="13" spans="1:8" x14ac:dyDescent="0.2">
      <c r="A13" s="7" t="s">
        <v>11</v>
      </c>
      <c r="B13" s="3">
        <v>4024.12</v>
      </c>
      <c r="C13" s="3">
        <v>3919.1950000000002</v>
      </c>
      <c r="D13" s="8">
        <f t="shared" si="0"/>
        <v>-2.6074023637466012E-2</v>
      </c>
      <c r="F13" s="9">
        <f t="shared" si="1"/>
        <v>16767.166666666668</v>
      </c>
      <c r="G13" s="9">
        <f t="shared" si="1"/>
        <v>16329.979166666668</v>
      </c>
      <c r="H13" s="8">
        <f t="shared" si="2"/>
        <v>-2.6074023637466078E-2</v>
      </c>
    </row>
    <row r="14" spans="1:8" x14ac:dyDescent="0.2">
      <c r="A14" s="7" t="s">
        <v>12</v>
      </c>
      <c r="B14" s="3">
        <v>3889.364</v>
      </c>
      <c r="C14" s="3">
        <v>3598.8820000000001</v>
      </c>
      <c r="D14" s="8">
        <f t="shared" si="0"/>
        <v>-7.4686246903092626E-2</v>
      </c>
      <c r="F14" s="9">
        <f t="shared" si="1"/>
        <v>16205.683333333334</v>
      </c>
      <c r="G14" s="9">
        <f t="shared" si="1"/>
        <v>14995.341666666667</v>
      </c>
      <c r="H14" s="8">
        <f t="shared" si="2"/>
        <v>-7.4686246903092668E-2</v>
      </c>
    </row>
    <row r="15" spans="1:8" x14ac:dyDescent="0.2">
      <c r="A15" s="7" t="s">
        <v>13</v>
      </c>
      <c r="B15" s="3">
        <v>3856.52</v>
      </c>
      <c r="C15" s="3">
        <v>3140.9140000000002</v>
      </c>
      <c r="D15" s="8">
        <f t="shared" si="0"/>
        <v>-0.18555744557269241</v>
      </c>
      <c r="F15" s="9">
        <f t="shared" si="1"/>
        <v>16068.833333333334</v>
      </c>
      <c r="G15" s="9">
        <f t="shared" si="1"/>
        <v>13087.141666666668</v>
      </c>
      <c r="H15" s="8">
        <f t="shared" si="2"/>
        <v>-0.18555744557269241</v>
      </c>
    </row>
    <row r="16" spans="1:8" x14ac:dyDescent="0.2">
      <c r="A16" s="7" t="s">
        <v>14</v>
      </c>
      <c r="B16" s="3">
        <v>3069.623</v>
      </c>
      <c r="C16" s="3">
        <v>2821.29</v>
      </c>
      <c r="D16" s="8">
        <f t="shared" si="0"/>
        <v>-8.090016265841117E-2</v>
      </c>
      <c r="F16" s="9">
        <f t="shared" si="1"/>
        <v>12790.095833333335</v>
      </c>
      <c r="G16" s="9">
        <f t="shared" si="1"/>
        <v>11755.375</v>
      </c>
      <c r="H16" s="8">
        <f t="shared" si="2"/>
        <v>-8.090016265841124E-2</v>
      </c>
    </row>
    <row r="17" spans="1:8" x14ac:dyDescent="0.2">
      <c r="A17" s="7" t="s">
        <v>15</v>
      </c>
      <c r="B17" s="3">
        <v>3734.2939999999999</v>
      </c>
      <c r="C17" s="3">
        <v>2866.2539999999999</v>
      </c>
      <c r="D17" s="8">
        <f t="shared" si="0"/>
        <v>-0.23245089968813382</v>
      </c>
      <c r="F17" s="9">
        <f t="shared" si="1"/>
        <v>15559.558333333332</v>
      </c>
      <c r="G17" s="9">
        <f t="shared" si="1"/>
        <v>11942.725</v>
      </c>
      <c r="H17" s="8">
        <f t="shared" si="2"/>
        <v>-0.23245089968813376</v>
      </c>
    </row>
    <row r="18" spans="1:8" x14ac:dyDescent="0.2">
      <c r="A18" s="7" t="s">
        <v>16</v>
      </c>
      <c r="B18" s="3">
        <v>3931.78</v>
      </c>
      <c r="C18" s="3">
        <v>2402.194</v>
      </c>
      <c r="D18" s="8">
        <f t="shared" si="0"/>
        <v>-0.38903143105667159</v>
      </c>
      <c r="F18" s="9">
        <f t="shared" si="1"/>
        <v>16382.416666666668</v>
      </c>
      <c r="G18" s="9">
        <f t="shared" si="1"/>
        <v>10009.141666666666</v>
      </c>
      <c r="H18" s="8">
        <f t="shared" si="2"/>
        <v>-0.38903143105667159</v>
      </c>
    </row>
    <row r="19" spans="1:8" x14ac:dyDescent="0.2">
      <c r="A19" s="7" t="s">
        <v>17</v>
      </c>
      <c r="B19" s="3">
        <v>4028.4810000000002</v>
      </c>
      <c r="C19" s="3">
        <v>2427.0210000000002</v>
      </c>
      <c r="D19" s="8">
        <f t="shared" si="0"/>
        <v>-0.39753445529468801</v>
      </c>
      <c r="F19" s="9">
        <f t="shared" si="1"/>
        <v>16785.337500000001</v>
      </c>
      <c r="G19" s="9">
        <f t="shared" si="1"/>
        <v>10112.587500000001</v>
      </c>
      <c r="H19" s="8">
        <f t="shared" si="2"/>
        <v>-0.39753445529468795</v>
      </c>
    </row>
    <row r="20" spans="1:8" x14ac:dyDescent="0.2">
      <c r="A20" s="7" t="s">
        <v>18</v>
      </c>
      <c r="B20" s="3">
        <v>4097.6170000000002</v>
      </c>
      <c r="C20" s="3">
        <v>2760.5549999999998</v>
      </c>
      <c r="D20" s="8">
        <f t="shared" si="0"/>
        <v>-0.32630233621151034</v>
      </c>
      <c r="F20" s="9">
        <f>B20/0.24</f>
        <v>17073.404166666667</v>
      </c>
      <c r="G20" s="9">
        <f>C20/0.24</f>
        <v>11502.3125</v>
      </c>
      <c r="H20" s="8">
        <f t="shared" si="2"/>
        <v>-0.32630233621151028</v>
      </c>
    </row>
    <row r="21" spans="1:8" x14ac:dyDescent="0.2">
      <c r="B21" s="3" t="s">
        <v>19</v>
      </c>
      <c r="C21" s="3"/>
      <c r="D21" s="10"/>
      <c r="F21" s="9" t="s">
        <v>20</v>
      </c>
      <c r="G21" s="9"/>
      <c r="H21" s="10"/>
    </row>
    <row r="22" spans="1:8" s="1" customFormat="1" x14ac:dyDescent="0.2">
      <c r="A22" s="1" t="s">
        <v>21</v>
      </c>
      <c r="B22" s="1" t="str">
        <f>$B$7</f>
        <v>FY19</v>
      </c>
      <c r="C22" s="1" t="str">
        <f>$C$7</f>
        <v>FY20</v>
      </c>
      <c r="D22" s="1" t="s">
        <v>22</v>
      </c>
      <c r="F22" s="1" t="str">
        <f>$B$7</f>
        <v>FY19</v>
      </c>
      <c r="G22" s="1" t="str">
        <f>$C$7</f>
        <v>FY20</v>
      </c>
      <c r="H22" s="2" t="s">
        <v>22</v>
      </c>
    </row>
    <row r="23" spans="1:8" x14ac:dyDescent="0.2">
      <c r="A23" s="1" t="s">
        <v>21</v>
      </c>
      <c r="B23" s="3">
        <f>SUM(B9:B20)</f>
        <v>47398.317999999999</v>
      </c>
      <c r="C23" s="3">
        <f>SUM(C9:C20)</f>
        <v>40554.125000000007</v>
      </c>
      <c r="D23" s="10">
        <f>(C23-B23)/B23</f>
        <v>-0.14439738135855354</v>
      </c>
      <c r="F23" s="9">
        <f>SUM(F9:F20)</f>
        <v>197492.99166666664</v>
      </c>
      <c r="G23" s="9">
        <f>SUM(G9:G20)</f>
        <v>168975.52083333334</v>
      </c>
      <c r="H23" s="10">
        <f>(G23-F23)/F23</f>
        <v>-0.14439738135855354</v>
      </c>
    </row>
    <row r="24" spans="1:8" x14ac:dyDescent="0.2">
      <c r="A24" s="7" t="s">
        <v>23</v>
      </c>
      <c r="B24" s="10">
        <f>B23/B25</f>
        <v>1</v>
      </c>
      <c r="C24" s="10">
        <f>C23/C25</f>
        <v>1</v>
      </c>
      <c r="D24" s="11" t="s">
        <v>24</v>
      </c>
      <c r="F24" s="10">
        <f>F23/F25</f>
        <v>1</v>
      </c>
      <c r="G24" s="10">
        <f>G23/G25</f>
        <v>1</v>
      </c>
      <c r="H24" s="12" t="s">
        <v>24</v>
      </c>
    </row>
    <row r="25" spans="1:8" x14ac:dyDescent="0.2">
      <c r="A25" s="7" t="s">
        <v>25</v>
      </c>
      <c r="B25" s="3">
        <f>SUM(B9:B20)</f>
        <v>47398.317999999999</v>
      </c>
      <c r="C25" s="3">
        <f>SUM(C9:C20)</f>
        <v>40554.125000000007</v>
      </c>
      <c r="D25" s="10">
        <f>(C25-B25)/B25</f>
        <v>-0.14439738135855354</v>
      </c>
      <c r="F25" s="9">
        <f>SUM(F9:F20)</f>
        <v>197492.99166666664</v>
      </c>
      <c r="G25" s="9">
        <f>SUM(G9:G20)</f>
        <v>168975.52083333334</v>
      </c>
      <c r="H25" s="10">
        <f>(G25-F25)/F25</f>
        <v>-0.14439738135855354</v>
      </c>
    </row>
    <row r="28" spans="1:8" x14ac:dyDescent="0.2">
      <c r="A28" s="1" t="s">
        <v>26</v>
      </c>
      <c r="F28" s="1" t="s">
        <v>27</v>
      </c>
    </row>
    <row r="31" spans="1:8" s="1" customFormat="1" x14ac:dyDescent="0.2">
      <c r="A31" s="1" t="s">
        <v>4</v>
      </c>
      <c r="B31" s="1" t="str">
        <f>$B$7</f>
        <v>FY19</v>
      </c>
      <c r="C31" s="1" t="str">
        <f>$C$7</f>
        <v>FY20</v>
      </c>
      <c r="D31" s="1" t="s">
        <v>6</v>
      </c>
      <c r="F31" s="1" t="str">
        <f>$B$7</f>
        <v>FY19</v>
      </c>
      <c r="G31" s="1" t="str">
        <f>$C$7</f>
        <v>FY20</v>
      </c>
      <c r="H31" s="1" t="s">
        <v>6</v>
      </c>
    </row>
    <row r="33" spans="1:8" x14ac:dyDescent="0.2">
      <c r="A33" s="7" t="s">
        <v>7</v>
      </c>
      <c r="B33" s="3">
        <v>23502.508000000002</v>
      </c>
      <c r="C33" s="3">
        <v>24178.884999999998</v>
      </c>
      <c r="D33" s="8">
        <f>(C33-B33)/B33</f>
        <v>2.8778928614767271E-2</v>
      </c>
      <c r="F33" s="9">
        <f>B33/0.24</f>
        <v>97927.116666666683</v>
      </c>
      <c r="G33" s="9">
        <f>C33/0.24</f>
        <v>100745.35416666666</v>
      </c>
      <c r="H33" s="8">
        <f>(G33-F33)/F33</f>
        <v>2.8778928614767139E-2</v>
      </c>
    </row>
    <row r="34" spans="1:8" x14ac:dyDescent="0.2">
      <c r="A34" s="7" t="s">
        <v>8</v>
      </c>
      <c r="B34" s="3">
        <v>23816.424999999999</v>
      </c>
      <c r="C34" s="3">
        <v>23967.467000000001</v>
      </c>
      <c r="D34" s="8">
        <f t="shared" ref="D34:D44" si="3">(C34-B34)/B34</f>
        <v>6.3419257928090085E-3</v>
      </c>
      <c r="F34" s="9">
        <f t="shared" ref="F34:G39" si="4">B34/0.24</f>
        <v>99235.104166666672</v>
      </c>
      <c r="G34" s="9">
        <f t="shared" si="4"/>
        <v>99864.445833333346</v>
      </c>
      <c r="H34" s="8">
        <f t="shared" ref="H34:H44" si="5">(G34-F34)/F34</f>
        <v>6.341925792809032E-3</v>
      </c>
    </row>
    <row r="35" spans="1:8" x14ac:dyDescent="0.2">
      <c r="A35" s="7" t="s">
        <v>9</v>
      </c>
      <c r="B35" s="3">
        <v>22529.330999999998</v>
      </c>
      <c r="C35" s="3">
        <v>22683.811000000002</v>
      </c>
      <c r="D35" s="8">
        <f t="shared" si="3"/>
        <v>6.8568392021939404E-3</v>
      </c>
      <c r="F35" s="9">
        <f t="shared" si="4"/>
        <v>93872.212499999994</v>
      </c>
      <c r="G35" s="9">
        <f t="shared" si="4"/>
        <v>94515.87916666668</v>
      </c>
      <c r="H35" s="8">
        <f t="shared" si="5"/>
        <v>6.8568392021940055E-3</v>
      </c>
    </row>
    <row r="36" spans="1:8" x14ac:dyDescent="0.2">
      <c r="A36" s="7" t="s">
        <v>10</v>
      </c>
      <c r="B36" s="3">
        <v>23291.149000000001</v>
      </c>
      <c r="C36" s="3">
        <v>23900.662</v>
      </c>
      <c r="D36" s="8">
        <f t="shared" si="3"/>
        <v>2.6169297186669452E-2</v>
      </c>
      <c r="F36" s="9">
        <f t="shared" si="4"/>
        <v>97046.454166666677</v>
      </c>
      <c r="G36" s="9">
        <f t="shared" si="4"/>
        <v>99586.091666666674</v>
      </c>
      <c r="H36" s="8">
        <f t="shared" si="5"/>
        <v>2.6169297186669462E-2</v>
      </c>
    </row>
    <row r="37" spans="1:8" x14ac:dyDescent="0.2">
      <c r="A37" s="7" t="s">
        <v>11</v>
      </c>
      <c r="B37" s="3">
        <v>22677.991000000002</v>
      </c>
      <c r="C37" s="3">
        <v>22697.093000000001</v>
      </c>
      <c r="D37" s="8">
        <f t="shared" si="3"/>
        <v>8.4231447133032865E-4</v>
      </c>
      <c r="F37" s="9">
        <f t="shared" si="4"/>
        <v>94491.62916666668</v>
      </c>
      <c r="G37" s="9">
        <f t="shared" si="4"/>
        <v>94571.22083333334</v>
      </c>
      <c r="H37" s="8">
        <f t="shared" si="5"/>
        <v>8.4231447133030295E-4</v>
      </c>
    </row>
    <row r="38" spans="1:8" x14ac:dyDescent="0.2">
      <c r="A38" s="7" t="s">
        <v>12</v>
      </c>
      <c r="B38" s="3">
        <v>22958.249</v>
      </c>
      <c r="C38" s="3">
        <v>23141.68</v>
      </c>
      <c r="D38" s="8">
        <f t="shared" si="3"/>
        <v>7.9897643761943915E-3</v>
      </c>
      <c r="F38" s="9">
        <f t="shared" si="4"/>
        <v>95659.370833333334</v>
      </c>
      <c r="G38" s="9">
        <f t="shared" si="4"/>
        <v>96423.666666666672</v>
      </c>
      <c r="H38" s="8">
        <f t="shared" si="5"/>
        <v>7.9897643761944089E-3</v>
      </c>
    </row>
    <row r="39" spans="1:8" x14ac:dyDescent="0.2">
      <c r="A39" s="7" t="s">
        <v>13</v>
      </c>
      <c r="B39" s="3">
        <v>21275.611000000001</v>
      </c>
      <c r="C39" s="3">
        <v>22559.294000000002</v>
      </c>
      <c r="D39" s="8">
        <f t="shared" si="3"/>
        <v>6.033589352616011E-2</v>
      </c>
      <c r="F39" s="9">
        <f t="shared" si="4"/>
        <v>88648.37916666668</v>
      </c>
      <c r="G39" s="9">
        <f t="shared" si="4"/>
        <v>93997.058333333349</v>
      </c>
      <c r="H39" s="8">
        <f t="shared" si="5"/>
        <v>6.0335893526160082E-2</v>
      </c>
    </row>
    <row r="40" spans="1:8" x14ac:dyDescent="0.2">
      <c r="A40" s="7" t="s">
        <v>14</v>
      </c>
      <c r="B40" s="3">
        <v>19781.682000000001</v>
      </c>
      <c r="C40" s="3">
        <v>21688.440999999999</v>
      </c>
      <c r="D40" s="8">
        <f t="shared" si="3"/>
        <v>9.6390135075470229E-2</v>
      </c>
      <c r="F40" s="9">
        <f t="shared" ref="F40:G44" si="6">B40/0.24</f>
        <v>82423.675000000003</v>
      </c>
      <c r="G40" s="9">
        <f t="shared" si="6"/>
        <v>90368.504166666666</v>
      </c>
      <c r="H40" s="8">
        <f>(G40-F40)/F40</f>
        <v>9.6390135075470271E-2</v>
      </c>
    </row>
    <row r="41" spans="1:8" x14ac:dyDescent="0.2">
      <c r="A41" s="7" t="s">
        <v>15</v>
      </c>
      <c r="B41" s="3">
        <v>23245.024000000001</v>
      </c>
      <c r="C41" s="3">
        <v>20868.078000000001</v>
      </c>
      <c r="D41" s="8">
        <f t="shared" si="3"/>
        <v>-0.10225612156821175</v>
      </c>
      <c r="F41" s="9">
        <f t="shared" si="6"/>
        <v>96854.266666666677</v>
      </c>
      <c r="G41" s="9">
        <f t="shared" si="6"/>
        <v>86950.325000000012</v>
      </c>
      <c r="H41" s="8">
        <f t="shared" si="5"/>
        <v>-0.10225612156821173</v>
      </c>
    </row>
    <row r="42" spans="1:8" x14ac:dyDescent="0.2">
      <c r="A42" s="7" t="s">
        <v>16</v>
      </c>
      <c r="B42" s="3">
        <v>23398.523000000001</v>
      </c>
      <c r="C42" s="3">
        <v>15241.813</v>
      </c>
      <c r="D42" s="8">
        <f t="shared" si="3"/>
        <v>-0.34859935389938934</v>
      </c>
      <c r="F42" s="9">
        <f t="shared" si="6"/>
        <v>97493.84583333334</v>
      </c>
      <c r="G42" s="9">
        <f t="shared" si="6"/>
        <v>63507.554166666669</v>
      </c>
      <c r="H42" s="8">
        <f t="shared" si="5"/>
        <v>-0.34859935389938934</v>
      </c>
    </row>
    <row r="43" spans="1:8" x14ac:dyDescent="0.2">
      <c r="A43" s="7" t="s">
        <v>28</v>
      </c>
      <c r="B43" s="3">
        <v>23917.741000000002</v>
      </c>
      <c r="C43" s="3">
        <v>19550.522000000001</v>
      </c>
      <c r="D43" s="8">
        <f t="shared" si="3"/>
        <v>-0.18259328922409523</v>
      </c>
      <c r="F43" s="9">
        <f t="shared" si="6"/>
        <v>99657.25416666668</v>
      </c>
      <c r="G43" s="9">
        <f t="shared" si="6"/>
        <v>81460.508333333346</v>
      </c>
      <c r="H43" s="8">
        <f t="shared" si="5"/>
        <v>-0.18259328922409518</v>
      </c>
    </row>
    <row r="44" spans="1:8" x14ac:dyDescent="0.2">
      <c r="A44" s="7" t="s">
        <v>18</v>
      </c>
      <c r="B44" s="3">
        <v>23655.933000000001</v>
      </c>
      <c r="C44" s="3">
        <v>21897.589</v>
      </c>
      <c r="D44" s="8">
        <f t="shared" si="3"/>
        <v>-7.4329936595610116E-2</v>
      </c>
      <c r="F44" s="9">
        <f t="shared" si="6"/>
        <v>98566.387500000012</v>
      </c>
      <c r="G44" s="9">
        <f t="shared" si="6"/>
        <v>91239.954166666663</v>
      </c>
      <c r="H44" s="8">
        <f t="shared" si="5"/>
        <v>-7.4329936595610227E-2</v>
      </c>
    </row>
    <row r="45" spans="1:8" x14ac:dyDescent="0.2">
      <c r="B45" s="3" t="s">
        <v>29</v>
      </c>
      <c r="C45" s="3"/>
      <c r="D45" s="10"/>
      <c r="F45" s="9" t="s">
        <v>30</v>
      </c>
      <c r="G45" s="9"/>
      <c r="H45" s="10"/>
    </row>
    <row r="46" spans="1:8" s="1" customFormat="1" x14ac:dyDescent="0.2">
      <c r="A46" s="1" t="s">
        <v>21</v>
      </c>
      <c r="B46" s="1" t="str">
        <f>$B$7</f>
        <v>FY19</v>
      </c>
      <c r="C46" s="1" t="str">
        <f>$C$7</f>
        <v>FY20</v>
      </c>
      <c r="D46" s="2" t="s">
        <v>22</v>
      </c>
      <c r="F46" s="1" t="str">
        <f>$B$7</f>
        <v>FY19</v>
      </c>
      <c r="G46" s="1" t="str">
        <f>$C$7</f>
        <v>FY20</v>
      </c>
      <c r="H46" s="1" t="s">
        <v>22</v>
      </c>
    </row>
    <row r="47" spans="1:8" x14ac:dyDescent="0.2">
      <c r="A47" s="1" t="s">
        <v>21</v>
      </c>
      <c r="B47" s="3">
        <f>SUM(B33:B44)</f>
        <v>274050.16700000002</v>
      </c>
      <c r="C47" s="3">
        <f>SUM(C33:C44)</f>
        <v>262375.33499999996</v>
      </c>
      <c r="D47" s="10">
        <f>(C47-B47)/B47</f>
        <v>-4.2601076028536237E-2</v>
      </c>
      <c r="F47" s="9">
        <f>SUM(F33:F44)</f>
        <v>1141875.6958333335</v>
      </c>
      <c r="G47" s="9">
        <f>SUM(G33:G44)</f>
        <v>1093230.5625</v>
      </c>
      <c r="H47" s="10">
        <f>(G47-F47)/F47</f>
        <v>-4.2601076028536217E-2</v>
      </c>
    </row>
    <row r="48" spans="1:8" x14ac:dyDescent="0.2">
      <c r="A48" s="7" t="s">
        <v>23</v>
      </c>
      <c r="B48" s="10">
        <f>B47/B49</f>
        <v>1</v>
      </c>
      <c r="C48" s="10">
        <f>C47/C49</f>
        <v>1</v>
      </c>
      <c r="D48" s="4" t="s">
        <v>24</v>
      </c>
      <c r="F48" s="10">
        <f>F47/F49</f>
        <v>1</v>
      </c>
      <c r="G48" s="10">
        <f>G47/G49</f>
        <v>1</v>
      </c>
      <c r="H48" s="5" t="s">
        <v>24</v>
      </c>
    </row>
    <row r="49" spans="1:8" x14ac:dyDescent="0.2">
      <c r="A49" s="7" t="s">
        <v>25</v>
      </c>
      <c r="B49" s="3">
        <f>SUM(B33:B44)</f>
        <v>274050.16700000002</v>
      </c>
      <c r="C49" s="3">
        <f>SUM(C33:C44)</f>
        <v>262375.33499999996</v>
      </c>
      <c r="D49" s="10">
        <f>(C49-B49)/B49</f>
        <v>-4.2601076028536237E-2</v>
      </c>
      <c r="F49" s="9">
        <f>SUM(F33:F44)</f>
        <v>1141875.6958333335</v>
      </c>
      <c r="G49" s="9">
        <f>SUM(G33:G44)</f>
        <v>1093230.5625</v>
      </c>
      <c r="H49" s="10">
        <f>(G49-F49)/F49</f>
        <v>-4.2601076028536217E-2</v>
      </c>
    </row>
    <row r="51" spans="1:8" x14ac:dyDescent="0.2">
      <c r="A51" s="7" t="s">
        <v>31</v>
      </c>
      <c r="B51" s="6" t="s">
        <v>32</v>
      </c>
    </row>
    <row r="52" spans="1:8" x14ac:dyDescent="0.2">
      <c r="B52" s="6" t="s">
        <v>33</v>
      </c>
    </row>
    <row r="53" spans="1:8" x14ac:dyDescent="0.2">
      <c r="B53" s="6"/>
    </row>
  </sheetData>
  <pageMargins left="0.7" right="0.7" top="0.75" bottom="0.75" header="0.3" footer="0.3"/>
  <pageSetup orientation="portrait" r:id="rId1"/>
  <ignoredErrors>
    <ignoredError sqref="C23:E23 C47:E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Kansas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Wakana [KDOR]</dc:creator>
  <cp:lastModifiedBy>Toshi Wakana [KDOR]</cp:lastModifiedBy>
  <dcterms:created xsi:type="dcterms:W3CDTF">2019-10-01T12:57:06Z</dcterms:created>
  <dcterms:modified xsi:type="dcterms:W3CDTF">2020-08-18T19:17:52Z</dcterms:modified>
</cp:coreProperties>
</file>