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drfs\Policy and Research\TOSHI DUTIES\Reporting Duties\Motor Fuel Activity Reports\7b Gas vs Gasohol\"/>
    </mc:Choice>
  </mc:AlternateContent>
  <bookViews>
    <workbookView xWindow="9885" yWindow="-60" windowWidth="12120" windowHeight="125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7" i="1" l="1"/>
  <c r="F23" i="1"/>
  <c r="G20" i="1"/>
  <c r="B47" i="1"/>
  <c r="B23" i="1"/>
  <c r="C23" i="1"/>
  <c r="C47" i="1" l="1"/>
  <c r="B25" i="1" l="1"/>
  <c r="D47" i="1" l="1"/>
  <c r="B24" i="1"/>
  <c r="G12" i="1"/>
  <c r="G11" i="1"/>
  <c r="D19" i="1"/>
  <c r="D10" i="1"/>
  <c r="G9" i="1"/>
  <c r="G13" i="1"/>
  <c r="D14" i="1"/>
  <c r="G16" i="1"/>
  <c r="G17" i="1"/>
  <c r="H17" i="1" s="1"/>
  <c r="G19" i="1"/>
  <c r="H19" i="1" s="1"/>
  <c r="G44" i="1"/>
  <c r="G43" i="1"/>
  <c r="G42" i="1"/>
  <c r="D17" i="1"/>
  <c r="G41" i="1"/>
  <c r="G40" i="1"/>
  <c r="D15" i="1"/>
  <c r="G15" i="1"/>
  <c r="G39" i="1"/>
  <c r="H39" i="1" s="1"/>
  <c r="G38" i="1"/>
  <c r="G37" i="1"/>
  <c r="G36" i="1"/>
  <c r="G35" i="1"/>
  <c r="H35" i="1" s="1"/>
  <c r="G34" i="1"/>
  <c r="D34" i="1"/>
  <c r="D35" i="1"/>
  <c r="D36" i="1"/>
  <c r="D37" i="1"/>
  <c r="D38" i="1"/>
  <c r="D39" i="1"/>
  <c r="D40" i="1"/>
  <c r="D41" i="1"/>
  <c r="D42" i="1"/>
  <c r="D43" i="1"/>
  <c r="D44" i="1"/>
  <c r="G46" i="1"/>
  <c r="F46" i="1"/>
  <c r="C46" i="1"/>
  <c r="B46" i="1"/>
  <c r="G22" i="1"/>
  <c r="F22" i="1"/>
  <c r="C22" i="1"/>
  <c r="B22" i="1"/>
  <c r="G31" i="1"/>
  <c r="F31" i="1"/>
  <c r="C31" i="1"/>
  <c r="B31" i="1"/>
  <c r="G7" i="1"/>
  <c r="F7" i="1"/>
  <c r="B49" i="1"/>
  <c r="B48" i="1" s="1"/>
  <c r="D33" i="1"/>
  <c r="C49" i="1"/>
  <c r="G33" i="1"/>
  <c r="G14" i="1"/>
  <c r="G18" i="1"/>
  <c r="D18" i="1"/>
  <c r="D20" i="1"/>
  <c r="D16" i="1"/>
  <c r="D13" i="1"/>
  <c r="D9" i="1"/>
  <c r="G10" i="1"/>
  <c r="H16" i="1" l="1"/>
  <c r="H43" i="1"/>
  <c r="H40" i="1"/>
  <c r="H34" i="1"/>
  <c r="F25" i="1"/>
  <c r="F49" i="1"/>
  <c r="H44" i="1"/>
  <c r="H38" i="1"/>
  <c r="H36" i="1"/>
  <c r="H33" i="1"/>
  <c r="H42" i="1"/>
  <c r="H41" i="1"/>
  <c r="H10" i="1"/>
  <c r="H18" i="1"/>
  <c r="H9" i="1"/>
  <c r="H12" i="1"/>
  <c r="H14" i="1"/>
  <c r="H20" i="1"/>
  <c r="H15" i="1"/>
  <c r="H13" i="1"/>
  <c r="D12" i="1"/>
  <c r="D49" i="1"/>
  <c r="G25" i="1"/>
  <c r="H11" i="1"/>
  <c r="D23" i="1"/>
  <c r="C25" i="1"/>
  <c r="D25" i="1" s="1"/>
  <c r="D11" i="1"/>
  <c r="G47" i="1"/>
  <c r="G49" i="1"/>
  <c r="G23" i="1"/>
  <c r="H23" i="1" s="1"/>
  <c r="H37" i="1"/>
  <c r="C48" i="1"/>
  <c r="H25" i="1" l="1"/>
  <c r="H49" i="1"/>
  <c r="F24" i="1"/>
  <c r="H47" i="1"/>
  <c r="F48" i="1"/>
  <c r="C24" i="1"/>
  <c r="G48" i="1"/>
  <c r="G24" i="1"/>
</calcChain>
</file>

<file path=xl/sharedStrings.xml><?xml version="1.0" encoding="utf-8"?>
<sst xmlns="http://schemas.openxmlformats.org/spreadsheetml/2006/main" count="61" uniqueCount="35">
  <si>
    <t>Kansas Department of Revenue, P/R Motor Fuel Activity Report</t>
  </si>
  <si>
    <t>Breakdown of Gasoline vs. Gasohol (Dollars and Gallons)</t>
  </si>
  <si>
    <t>Month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</si>
  <si>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</si>
  <si>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</si>
  <si>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</si>
  <si>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</si>
  <si>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</si>
  <si>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</si>
  <si>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</si>
  <si>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</si>
  <si>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</si>
  <si>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</si>
  <si>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</si>
  <si>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</si>
  <si>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</si>
  <si>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FYTD</t>
  </si>
  <si>
    <t>% total</t>
  </si>
  <si>
    <t>FY</t>
  </si>
  <si>
    <t xml:space="preserve">MAY </t>
  </si>
  <si>
    <t>Gasohol Dollars (thousands)</t>
  </si>
  <si>
    <t>Gasoline Dollars (thousands)</t>
  </si>
  <si>
    <t>Gasoline Gallons (thousands)</t>
  </si>
  <si>
    <t>Gasohol Gallons (thousands)</t>
  </si>
  <si>
    <t>% chg</t>
  </si>
  <si>
    <t>n/a</t>
  </si>
  <si>
    <t>Gasoline Dollars Fiscal Year to Date</t>
  </si>
  <si>
    <t>Gasoline Gallons Fiscal Year to Date</t>
  </si>
  <si>
    <t>Gasohol Dollars Fiscal lYear to Date</t>
  </si>
  <si>
    <t>Gasohol Gallons Fiscal Year to Date</t>
  </si>
  <si>
    <t xml:space="preserve">Notes: </t>
  </si>
  <si>
    <t>FY18</t>
  </si>
  <si>
    <t>The 106R provides the latest numbers of motor fuels "reported" for each period, which could have been paid from other periods, or outside the due date.</t>
  </si>
  <si>
    <t xml:space="preserve">The numbers on Gasoline and Gasohol come from KDOR's Report 106R. </t>
  </si>
  <si>
    <t>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</si>
</sst>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;\(0.0%\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0" fontId="0" fillId="0" borderId="0" xfId="0" applyNumberFormat="1"/>
    <xf numFmtId="3" fontId="0" fillId="0" borderId="0" xfId="0" applyNumberFormat="1"/>
    <xf numFmtId="0" fontId="1" fillId="0" borderId="0" xfId="0" applyFont="1"/>
    <xf numFmtId="10" fontId="1" fillId="0" borderId="0" xfId="0" applyNumberFormat="1" applyFont="1"/>
    <xf numFmtId="10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0" fontId="3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O30" sqref="O30"/>
    </sheetView>
  </sheetViews>
  <sheetFormatPr defaultRowHeight="12.75" x14ac:dyDescent="0.2"/>
  <cols>
    <col min="2" max="2" width="12.42578125" customWidth="1"/>
    <col min="3" max="3" width="14.28515625" customWidth="1"/>
    <col min="4" max="4" width="14.42578125" customWidth="1"/>
    <col min="6" max="8" width="12.42578125" customWidth="1"/>
  </cols>
  <sheetData>
    <row r="1" spans="1:8" x14ac:dyDescent="0.2">
      <c r="A1" t="s">
        <v>0</v>
      </c>
    </row>
    <row r="2" spans="1:8" x14ac:dyDescent="0.2">
      <c r="B2" t="s">
        <v>1</v>
      </c>
    </row>
    <row r="4" spans="1:8" x14ac:dyDescent="0.2">
      <c r="A4" s="4" t="s">
        <v>21</v>
      </c>
      <c r="F4" s="4" t="s">
        <v>22</v>
      </c>
    </row>
    <row r="7" spans="1:8" s="4" customFormat="1" x14ac:dyDescent="0.2">
      <c r="A7" s="4" t="s">
        <v>2</v>
      </c>
      <c r="B7" s="4" t="s">
        <v>31</v>
      </c>
      <c r="C7" s="4" t="s">
        <v>34</v>
      </c>
      <c r="D7" s="4" t="s">
        <v>3</v>
      </c>
      <c r="F7" s="4" t="str">
        <f>$B$7</f>
        <v>FY18</v>
      </c>
      <c r="G7" s="4" t="str">
        <f>$C$7</f>
        <v>FY19</v>
      </c>
      <c r="H7" s="4" t="s">
        <v>3</v>
      </c>
    </row>
    <row r="9" spans="1:8" x14ac:dyDescent="0.2">
      <c r="A9" t="s">
        <v>4</v>
      </c>
      <c r="B9" s="1">
        <v>4505.5159999999996</v>
      </c>
      <c r="C9" s="1">
        <v>4381.0069999999996</v>
      </c>
      <c r="D9" s="10">
        <f t="shared" ref="D9:D20" si="0">(C9-B9)/B9</f>
        <v>-2.7634792552062856E-2</v>
      </c>
      <c r="F9" s="3">
        <v>18772.983333333334</v>
      </c>
      <c r="G9" s="3">
        <f>C9/0.24</f>
        <v>18254.195833333331</v>
      </c>
      <c r="H9" s="10">
        <f>(G9-F9)/F9</f>
        <v>-2.7634792552062967E-2</v>
      </c>
    </row>
    <row r="10" spans="1:8" x14ac:dyDescent="0.2">
      <c r="A10" t="s">
        <v>5</v>
      </c>
      <c r="B10" s="1">
        <v>4525.933</v>
      </c>
      <c r="C10" s="1">
        <v>4307.6769999999997</v>
      </c>
      <c r="D10" s="10">
        <f t="shared" si="0"/>
        <v>-4.8223427081222882E-2</v>
      </c>
      <c r="F10" s="3">
        <v>18858.054166666669</v>
      </c>
      <c r="G10" s="3">
        <f t="shared" ref="G10:G20" si="1">C10/0.24</f>
        <v>17948.654166666667</v>
      </c>
      <c r="H10" s="10">
        <f t="shared" ref="H10:H20" si="2">(G10-F10)/F10</f>
        <v>-4.8223427081222882E-2</v>
      </c>
    </row>
    <row r="11" spans="1:8" x14ac:dyDescent="0.2">
      <c r="A11" t="s">
        <v>6</v>
      </c>
      <c r="B11" s="1">
        <v>4171.107</v>
      </c>
      <c r="C11" s="1">
        <v>4008.627</v>
      </c>
      <c r="D11" s="10">
        <f t="shared" si="0"/>
        <v>-3.8953687833949119E-2</v>
      </c>
      <c r="F11" s="3">
        <v>17379.612499999999</v>
      </c>
      <c r="G11" s="3">
        <f t="shared" si="1"/>
        <v>16702.612499999999</v>
      </c>
      <c r="H11" s="10">
        <f t="shared" si="2"/>
        <v>-3.8953687833949119E-2</v>
      </c>
    </row>
    <row r="12" spans="1:8" x14ac:dyDescent="0.2">
      <c r="A12" t="s">
        <v>7</v>
      </c>
      <c r="B12" s="1">
        <v>4104.085</v>
      </c>
      <c r="C12" s="1">
        <v>4088.0259999999998</v>
      </c>
      <c r="D12" s="10">
        <f t="shared" si="0"/>
        <v>-3.9129306532394419E-3</v>
      </c>
      <c r="F12" s="3">
        <v>17100.354166666668</v>
      </c>
      <c r="G12" s="3">
        <f t="shared" si="1"/>
        <v>17033.441666666666</v>
      </c>
      <c r="H12" s="10">
        <f t="shared" si="2"/>
        <v>-3.9129306532395217E-3</v>
      </c>
    </row>
    <row r="13" spans="1:8" x14ac:dyDescent="0.2">
      <c r="A13" t="s">
        <v>8</v>
      </c>
      <c r="B13" s="1">
        <v>4011.828</v>
      </c>
      <c r="C13" s="1">
        <v>4024.12</v>
      </c>
      <c r="D13" s="10">
        <f t="shared" si="0"/>
        <v>3.0639399296280689E-3</v>
      </c>
      <c r="F13" s="3">
        <v>16715.95</v>
      </c>
      <c r="G13" s="3">
        <f t="shared" si="1"/>
        <v>16767.166666666668</v>
      </c>
      <c r="H13" s="10">
        <f t="shared" si="2"/>
        <v>3.0639399296281187E-3</v>
      </c>
    </row>
    <row r="14" spans="1:8" x14ac:dyDescent="0.2">
      <c r="A14" t="s">
        <v>9</v>
      </c>
      <c r="B14" s="1">
        <v>3827.7310000000002</v>
      </c>
      <c r="C14" s="1">
        <v>3890.5309999999999</v>
      </c>
      <c r="D14" s="10">
        <f t="shared" si="0"/>
        <v>1.6406586565252294E-2</v>
      </c>
      <c r="F14" s="3">
        <v>15948.879166666668</v>
      </c>
      <c r="G14" s="3">
        <f t="shared" si="1"/>
        <v>16210.545833333334</v>
      </c>
      <c r="H14" s="10">
        <f t="shared" si="2"/>
        <v>1.6406586565252325E-2</v>
      </c>
    </row>
    <row r="15" spans="1:8" x14ac:dyDescent="0.2">
      <c r="A15" t="s">
        <v>10</v>
      </c>
      <c r="B15" s="1">
        <v>3558.3629999999998</v>
      </c>
      <c r="C15" s="1">
        <v>3856.864</v>
      </c>
      <c r="D15" s="10">
        <f t="shared" si="0"/>
        <v>8.3887169465285086E-2</v>
      </c>
      <c r="F15" s="3">
        <v>14828.687500000002</v>
      </c>
      <c r="G15" s="3">
        <f t="shared" si="1"/>
        <v>16070.266666666668</v>
      </c>
      <c r="H15" s="10">
        <f t="shared" si="2"/>
        <v>8.3728190149442841E-2</v>
      </c>
    </row>
    <row r="16" spans="1:8" x14ac:dyDescent="0.2">
      <c r="A16" t="s">
        <v>11</v>
      </c>
      <c r="B16" s="1">
        <v>3385.0230000000001</v>
      </c>
      <c r="C16" s="1">
        <v>3071.4250000000002</v>
      </c>
      <c r="D16" s="10">
        <f t="shared" si="0"/>
        <v>-9.2642797404921609E-2</v>
      </c>
      <c r="F16" s="3">
        <v>14104.262500000001</v>
      </c>
      <c r="G16" s="3">
        <f t="shared" si="1"/>
        <v>12797.604166666668</v>
      </c>
      <c r="H16" s="10">
        <f t="shared" si="2"/>
        <v>-9.2642797404921581E-2</v>
      </c>
    </row>
    <row r="17" spans="1:8" x14ac:dyDescent="0.2">
      <c r="A17" t="s">
        <v>12</v>
      </c>
      <c r="B17" s="1">
        <v>4058.09</v>
      </c>
      <c r="C17" s="1">
        <v>3734.6489999999999</v>
      </c>
      <c r="D17" s="10">
        <f t="shared" si="0"/>
        <v>-7.9702766572451636E-2</v>
      </c>
      <c r="F17" s="3">
        <v>16907.729166666668</v>
      </c>
      <c r="G17" s="3">
        <f t="shared" si="1"/>
        <v>15561.0375</v>
      </c>
      <c r="H17" s="10">
        <f t="shared" si="2"/>
        <v>-7.9649469978597107E-2</v>
      </c>
    </row>
    <row r="18" spans="1:8" x14ac:dyDescent="0.2">
      <c r="A18" t="s">
        <v>13</v>
      </c>
      <c r="B18" s="1">
        <v>3895.1959999999999</v>
      </c>
      <c r="C18" s="1">
        <v>3865.3249999999998</v>
      </c>
      <c r="D18" s="10">
        <f t="shared" si="0"/>
        <v>-7.668677006240532E-3</v>
      </c>
      <c r="F18" s="3">
        <v>16252.808333333334</v>
      </c>
      <c r="G18" s="3">
        <f t="shared" si="1"/>
        <v>16105.520833333334</v>
      </c>
      <c r="H18" s="10">
        <f t="shared" si="2"/>
        <v>-9.0622800059682214E-3</v>
      </c>
    </row>
    <row r="19" spans="1:8" x14ac:dyDescent="0.2">
      <c r="A19" t="s">
        <v>14</v>
      </c>
      <c r="B19" s="1">
        <v>4536.4880000000003</v>
      </c>
      <c r="C19" s="1">
        <v>4023.5909999999999</v>
      </c>
      <c r="D19" s="10">
        <f t="shared" si="0"/>
        <v>-0.11306036740315424</v>
      </c>
      <c r="F19" s="3">
        <v>18867.625</v>
      </c>
      <c r="G19" s="3">
        <f t="shared" si="1"/>
        <v>16764.962500000001</v>
      </c>
      <c r="H19" s="10">
        <f t="shared" si="2"/>
        <v>-0.1114428816557462</v>
      </c>
    </row>
    <row r="20" spans="1:8" x14ac:dyDescent="0.2">
      <c r="A20" t="s">
        <v>15</v>
      </c>
      <c r="B20" s="1">
        <v>4422.5079999999998</v>
      </c>
      <c r="C20" s="1">
        <v>3987.4670000000001</v>
      </c>
      <c r="D20" s="10">
        <f t="shared" si="0"/>
        <v>-9.8369748568007051E-2</v>
      </c>
      <c r="F20" s="3">
        <v>17998.170833333334</v>
      </c>
      <c r="G20" s="3">
        <f>C20/0.24</f>
        <v>16614.445833333335</v>
      </c>
      <c r="H20" s="10">
        <f t="shared" si="2"/>
        <v>-7.6881423829875228E-2</v>
      </c>
    </row>
    <row r="21" spans="1:8" x14ac:dyDescent="0.2">
      <c r="B21" s="1" t="s">
        <v>26</v>
      </c>
      <c r="C21" s="1"/>
      <c r="D21" s="2"/>
      <c r="F21" s="3" t="s">
        <v>27</v>
      </c>
      <c r="G21" s="3"/>
      <c r="H21" s="2"/>
    </row>
    <row r="22" spans="1:8" s="4" customFormat="1" x14ac:dyDescent="0.2">
      <c r="A22" s="4" t="s">
        <v>16</v>
      </c>
      <c r="B22" s="4" t="str">
        <f>$B$7</f>
        <v>FY18</v>
      </c>
      <c r="C22" s="4" t="str">
        <f>$C$7</f>
        <v>FY19</v>
      </c>
      <c r="D22" s="4" t="s">
        <v>24</v>
      </c>
      <c r="F22" s="4" t="str">
        <f>$B$7</f>
        <v>FY18</v>
      </c>
      <c r="G22" s="4" t="str">
        <f>$C$7</f>
        <v>FY19</v>
      </c>
      <c r="H22" s="5" t="s">
        <v>24</v>
      </c>
    </row>
    <row r="23" spans="1:8" x14ac:dyDescent="0.2">
      <c r="A23" s="4" t="s">
        <v>16</v>
      </c>
      <c r="B23" s="1">
        <f>SUM(B9:B20)</f>
        <v>49001.868000000002</v>
      </c>
      <c r="C23" s="1">
        <f>SUM(C9:C20)</f>
        <v>47239.308999999994</v>
      </c>
      <c r="D23" s="2">
        <f>(C23-B23)/B23</f>
        <v>-3.5969220601957633E-2</v>
      </c>
      <c r="F23" s="3">
        <f>SUM(F9:F20)</f>
        <v>203735.1166666667</v>
      </c>
      <c r="G23" s="3">
        <f>SUM(G9:G20)</f>
        <v>196830.45416666666</v>
      </c>
      <c r="H23" s="2">
        <f>(G23-F23)/F23</f>
        <v>-3.3890389702904436E-2</v>
      </c>
    </row>
    <row r="24" spans="1:8" x14ac:dyDescent="0.2">
      <c r="A24" t="s">
        <v>17</v>
      </c>
      <c r="B24" s="2">
        <f>B23/B25</f>
        <v>1</v>
      </c>
      <c r="C24" s="2">
        <f>C23/C25</f>
        <v>1</v>
      </c>
      <c r="D24" s="8" t="s">
        <v>25</v>
      </c>
      <c r="F24" s="2">
        <f>F23/F25</f>
        <v>1</v>
      </c>
      <c r="G24" s="2">
        <f>G23/G25</f>
        <v>1</v>
      </c>
      <c r="H24" s="9" t="s">
        <v>25</v>
      </c>
    </row>
    <row r="25" spans="1:8" x14ac:dyDescent="0.2">
      <c r="A25" t="s">
        <v>18</v>
      </c>
      <c r="B25" s="1">
        <f>SUM(B9:B20)</f>
        <v>49001.868000000002</v>
      </c>
      <c r="C25" s="1">
        <f>SUM(C9:C20)</f>
        <v>47239.308999999994</v>
      </c>
      <c r="D25" s="2">
        <f>(C25-B25)/B25</f>
        <v>-3.5969220601957633E-2</v>
      </c>
      <c r="F25" s="3">
        <f>SUM(F9:F20)</f>
        <v>203735.1166666667</v>
      </c>
      <c r="G25" s="3">
        <f>SUM(G9:G20)</f>
        <v>196830.45416666666</v>
      </c>
      <c r="H25" s="2">
        <f>(G25-F25)/F25</f>
        <v>-3.3890389702904436E-2</v>
      </c>
    </row>
    <row r="28" spans="1:8" x14ac:dyDescent="0.2">
      <c r="A28" s="4" t="s">
        <v>20</v>
      </c>
      <c r="F28" s="4" t="s">
        <v>23</v>
      </c>
    </row>
    <row r="31" spans="1:8" s="4" customFormat="1" x14ac:dyDescent="0.2">
      <c r="A31" s="4" t="s">
        <v>2</v>
      </c>
      <c r="B31" s="4" t="str">
        <f>$B$7</f>
        <v>FY18</v>
      </c>
      <c r="C31" s="4" t="str">
        <f>$C$7</f>
        <v>FY19</v>
      </c>
      <c r="D31" s="4" t="s">
        <v>3</v>
      </c>
      <c r="F31" s="4" t="str">
        <f>$B$7</f>
        <v>FY18</v>
      </c>
      <c r="G31" s="4" t="str">
        <f>$C$7</f>
        <v>FY19</v>
      </c>
      <c r="H31" s="4" t="s">
        <v>3</v>
      </c>
    </row>
    <row r="33" spans="1:8" x14ac:dyDescent="0.2">
      <c r="A33" t="s">
        <v>4</v>
      </c>
      <c r="B33" s="12">
        <v>23246.598000000002</v>
      </c>
      <c r="C33" s="12">
        <v>23502.508000000002</v>
      </c>
      <c r="D33" s="10">
        <f>(C33-B33)/B33</f>
        <v>1.1008492511463391E-2</v>
      </c>
      <c r="F33" s="3">
        <v>96860.825000000012</v>
      </c>
      <c r="G33" s="3">
        <f>C33/0.24</f>
        <v>97927.116666666683</v>
      </c>
      <c r="H33" s="10">
        <f>(G33-F33)/F33</f>
        <v>1.1008492511463446E-2</v>
      </c>
    </row>
    <row r="34" spans="1:8" x14ac:dyDescent="0.2">
      <c r="A34" t="s">
        <v>5</v>
      </c>
      <c r="B34" s="12">
        <v>23856.748</v>
      </c>
      <c r="C34" s="12">
        <v>23816.424999999999</v>
      </c>
      <c r="D34" s="10">
        <f t="shared" ref="D34:D44" si="3">(C34-B34)/B34</f>
        <v>-1.690213603295819E-3</v>
      </c>
      <c r="F34" s="3">
        <v>99403.116666666669</v>
      </c>
      <c r="G34" s="3">
        <f t="shared" ref="G34:G39" si="4">C34/0.24</f>
        <v>99235.104166666672</v>
      </c>
      <c r="H34" s="10">
        <f t="shared" ref="H34:H44" si="5">(G34-F34)/F34</f>
        <v>-1.6902136032957761E-3</v>
      </c>
    </row>
    <row r="35" spans="1:8" x14ac:dyDescent="0.2">
      <c r="A35" t="s">
        <v>6</v>
      </c>
      <c r="B35" s="12">
        <v>21943.439999999999</v>
      </c>
      <c r="C35" s="12">
        <v>22550.183000000001</v>
      </c>
      <c r="D35" s="10">
        <f t="shared" si="3"/>
        <v>2.7650313715625364E-2</v>
      </c>
      <c r="F35" s="3">
        <v>91431</v>
      </c>
      <c r="G35" s="3">
        <f t="shared" si="4"/>
        <v>93959.09583333334</v>
      </c>
      <c r="H35" s="10">
        <f t="shared" si="5"/>
        <v>2.7650313715625336E-2</v>
      </c>
    </row>
    <row r="36" spans="1:8" x14ac:dyDescent="0.2">
      <c r="A36" t="s">
        <v>7</v>
      </c>
      <c r="B36" s="12">
        <v>23161.842000000001</v>
      </c>
      <c r="C36" s="12">
        <v>23291.149000000001</v>
      </c>
      <c r="D36" s="10">
        <f t="shared" si="3"/>
        <v>5.5827597822315127E-3</v>
      </c>
      <c r="F36" s="3">
        <v>96507.675000000003</v>
      </c>
      <c r="G36" s="3">
        <f t="shared" si="4"/>
        <v>97046.454166666677</v>
      </c>
      <c r="H36" s="10">
        <f t="shared" si="5"/>
        <v>5.5827597822315621E-3</v>
      </c>
    </row>
    <row r="37" spans="1:8" x14ac:dyDescent="0.2">
      <c r="A37" t="s">
        <v>8</v>
      </c>
      <c r="B37" s="12">
        <v>22393.195</v>
      </c>
      <c r="C37" s="12">
        <v>22677.991000000002</v>
      </c>
      <c r="D37" s="10">
        <f t="shared" si="3"/>
        <v>1.2717970794252544E-2</v>
      </c>
      <c r="F37" s="3">
        <v>93304.979166666672</v>
      </c>
      <c r="G37" s="3">
        <f t="shared" si="4"/>
        <v>94491.62916666668</v>
      </c>
      <c r="H37" s="10">
        <f t="shared" si="5"/>
        <v>1.2717970794252543E-2</v>
      </c>
    </row>
    <row r="38" spans="1:8" x14ac:dyDescent="0.2">
      <c r="A38" t="s">
        <v>9</v>
      </c>
      <c r="B38" s="12">
        <v>23415.526000000002</v>
      </c>
      <c r="C38" s="12">
        <v>22958.249</v>
      </c>
      <c r="D38" s="10">
        <f t="shared" si="3"/>
        <v>-1.9528794698013694E-2</v>
      </c>
      <c r="F38" s="3">
        <v>97564.69166666668</v>
      </c>
      <c r="G38" s="3">
        <f t="shared" si="4"/>
        <v>95659.370833333334</v>
      </c>
      <c r="H38" s="10">
        <f t="shared" si="5"/>
        <v>-1.9528794698013743E-2</v>
      </c>
    </row>
    <row r="39" spans="1:8" x14ac:dyDescent="0.2">
      <c r="A39" t="s">
        <v>10</v>
      </c>
      <c r="B39" s="12">
        <v>21568.149000000001</v>
      </c>
      <c r="C39" s="12">
        <v>21275.611000000001</v>
      </c>
      <c r="D39" s="10">
        <f t="shared" si="3"/>
        <v>-1.3563426328332601E-2</v>
      </c>
      <c r="F39" s="3">
        <v>89869.579166666677</v>
      </c>
      <c r="G39" s="3">
        <f t="shared" si="4"/>
        <v>88648.37916666668</v>
      </c>
      <c r="H39" s="10">
        <f t="shared" si="5"/>
        <v>-1.3588580377518332E-2</v>
      </c>
    </row>
    <row r="40" spans="1:8" x14ac:dyDescent="0.2">
      <c r="A40" t="s">
        <v>11</v>
      </c>
      <c r="B40" s="12">
        <v>19871.646000000001</v>
      </c>
      <c r="C40" s="12">
        <v>19782.63</v>
      </c>
      <c r="D40" s="10">
        <f t="shared" si="3"/>
        <v>-4.4795483977522355E-3</v>
      </c>
      <c r="F40" s="3">
        <v>82904.608333333337</v>
      </c>
      <c r="G40" s="3">
        <f>C40/0.24</f>
        <v>82427.625000000015</v>
      </c>
      <c r="H40" s="10">
        <f>(G40-F40)/F40</f>
        <v>-5.7533995144820275E-3</v>
      </c>
    </row>
    <row r="41" spans="1:8" x14ac:dyDescent="0.2">
      <c r="A41" t="s">
        <v>12</v>
      </c>
      <c r="B41" s="12">
        <v>22975.871999999999</v>
      </c>
      <c r="C41" s="12">
        <v>23242.437000000002</v>
      </c>
      <c r="D41" s="10">
        <f t="shared" si="3"/>
        <v>1.1601953562415491E-2</v>
      </c>
      <c r="F41" s="3">
        <v>95715.666666666657</v>
      </c>
      <c r="G41" s="3">
        <f>C41/0.24</f>
        <v>96843.487500000017</v>
      </c>
      <c r="H41" s="10">
        <f t="shared" si="5"/>
        <v>1.1783032732363847E-2</v>
      </c>
    </row>
    <row r="42" spans="1:8" x14ac:dyDescent="0.2">
      <c r="A42" t="s">
        <v>13</v>
      </c>
      <c r="B42" s="12">
        <v>22432.076000000001</v>
      </c>
      <c r="C42" s="12">
        <v>29710.532999999999</v>
      </c>
      <c r="D42" s="10">
        <f t="shared" si="3"/>
        <v>0.32446649164348401</v>
      </c>
      <c r="F42" s="3">
        <v>93659.787499999991</v>
      </c>
      <c r="G42" s="3">
        <f>C42/0.24</f>
        <v>123793.8875</v>
      </c>
      <c r="H42" s="10">
        <f t="shared" si="5"/>
        <v>0.32173999967702266</v>
      </c>
    </row>
    <row r="43" spans="1:8" x14ac:dyDescent="0.2">
      <c r="A43" t="s">
        <v>19</v>
      </c>
      <c r="B43" s="12">
        <v>24435.535</v>
      </c>
      <c r="C43" s="12">
        <v>23475.065999999999</v>
      </c>
      <c r="D43" s="10">
        <f t="shared" si="3"/>
        <v>-3.9306239867471733E-2</v>
      </c>
      <c r="F43" s="3">
        <v>101923.47083333334</v>
      </c>
      <c r="G43" s="3">
        <f>C43/0.24</f>
        <v>97812.774999999994</v>
      </c>
      <c r="H43" s="10">
        <f t="shared" si="5"/>
        <v>-4.0331199474704038E-2</v>
      </c>
    </row>
    <row r="44" spans="1:8" x14ac:dyDescent="0.2">
      <c r="A44" t="s">
        <v>15</v>
      </c>
      <c r="B44" s="12">
        <v>23618.359</v>
      </c>
      <c r="C44" s="12">
        <v>18431.060000000001</v>
      </c>
      <c r="D44" s="10">
        <f t="shared" si="3"/>
        <v>-0.21962994973528852</v>
      </c>
      <c r="F44" s="3">
        <v>97652.349999999991</v>
      </c>
      <c r="G44" s="3">
        <f>C44/0.24</f>
        <v>76796.083333333343</v>
      </c>
      <c r="H44" s="10">
        <f t="shared" si="5"/>
        <v>-0.21357670006576032</v>
      </c>
    </row>
    <row r="45" spans="1:8" x14ac:dyDescent="0.2">
      <c r="B45" s="1" t="s">
        <v>28</v>
      </c>
      <c r="C45" s="1"/>
      <c r="D45" s="2"/>
      <c r="F45" s="3" t="s">
        <v>29</v>
      </c>
      <c r="G45" s="3"/>
      <c r="H45" s="2"/>
    </row>
    <row r="46" spans="1:8" s="4" customFormat="1" x14ac:dyDescent="0.2">
      <c r="A46" s="4" t="s">
        <v>16</v>
      </c>
      <c r="B46" s="4" t="str">
        <f>$B$7</f>
        <v>FY18</v>
      </c>
      <c r="C46" s="4" t="str">
        <f>$C$7</f>
        <v>FY19</v>
      </c>
      <c r="D46" s="5" t="s">
        <v>24</v>
      </c>
      <c r="F46" s="4" t="str">
        <f>$B$7</f>
        <v>FY18</v>
      </c>
      <c r="G46" s="4" t="str">
        <f>$C$7</f>
        <v>FY19</v>
      </c>
      <c r="H46" s="4" t="s">
        <v>24</v>
      </c>
    </row>
    <row r="47" spans="1:8" x14ac:dyDescent="0.2">
      <c r="A47" s="4" t="s">
        <v>16</v>
      </c>
      <c r="B47" s="1">
        <f>SUM(B33:B44)</f>
        <v>272918.98600000003</v>
      </c>
      <c r="C47" s="1">
        <f>SUM(C33:C44)</f>
        <v>274713.84200000006</v>
      </c>
      <c r="D47" s="2">
        <f>(C47-B47)/B47</f>
        <v>6.576515713714504E-3</v>
      </c>
      <c r="F47" s="3">
        <f>SUM(F33:F44)</f>
        <v>1136797.75</v>
      </c>
      <c r="G47" s="3">
        <f>SUM(G33:G44)</f>
        <v>1144641.0083333333</v>
      </c>
      <c r="H47" s="2">
        <f>(G47-F47)/F47</f>
        <v>6.8994316124687104E-3</v>
      </c>
    </row>
    <row r="48" spans="1:8" x14ac:dyDescent="0.2">
      <c r="A48" t="s">
        <v>17</v>
      </c>
      <c r="B48" s="2">
        <f>B47/B49</f>
        <v>1</v>
      </c>
      <c r="C48" s="2">
        <f>C47/C49</f>
        <v>1</v>
      </c>
      <c r="D48" s="6" t="s">
        <v>25</v>
      </c>
      <c r="F48" s="2">
        <f>F47/F49</f>
        <v>1</v>
      </c>
      <c r="G48" s="2">
        <f>G47/G49</f>
        <v>1</v>
      </c>
      <c r="H48" s="7" t="s">
        <v>25</v>
      </c>
    </row>
    <row r="49" spans="1:8" x14ac:dyDescent="0.2">
      <c r="A49" t="s">
        <v>18</v>
      </c>
      <c r="B49" s="1">
        <f>SUM(B33:B44)</f>
        <v>272918.98600000003</v>
      </c>
      <c r="C49" s="1">
        <f>SUM(C33:C44)</f>
        <v>274713.84200000006</v>
      </c>
      <c r="D49" s="2">
        <f>(C49-B49)/B49</f>
        <v>6.576515713714504E-3</v>
      </c>
      <c r="F49" s="3">
        <f>SUM(F33:F44)</f>
        <v>1136797.75</v>
      </c>
      <c r="G49" s="3">
        <f>SUM(G33:G44)</f>
        <v>1144641.0083333333</v>
      </c>
      <c r="H49" s="2">
        <f>(G49-F49)/F49</f>
        <v>6.8994316124687104E-3</v>
      </c>
    </row>
    <row r="51" spans="1:8" x14ac:dyDescent="0.2">
      <c r="A51" t="s">
        <v>30</v>
      </c>
      <c r="B51" s="11" t="s">
        <v>33</v>
      </c>
    </row>
    <row r="52" spans="1:8" x14ac:dyDescent="0.2">
      <c r="B52" s="11" t="s">
        <v>32</v>
      </c>
    </row>
    <row r="53" spans="1:8" x14ac:dyDescent="0.2">
      <c r="B53" s="11"/>
    </row>
  </sheetData>
  <phoneticPr fontId="2" type="noConversion"/>
  <pageMargins left="0.75" right="0.75" top="1" bottom="1" header="0.5" footer="0.5"/>
  <pageSetup scale="9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KDOR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P/R Motor Fuel Activity Report</dc:title>
  <dc:subject>Breakdown of Gasoline vs. Gasohol (Dollars/Gallons)</dc:subject>
  <dc:creator>Steve Neske</dc:creator>
  <cp:keywords>motor fuel, gasoline, gasohol</cp:keywords>
  <cp:lastModifiedBy>Toshi Wakana [KDOR]</cp:lastModifiedBy>
  <cp:lastPrinted>2015-01-20T20:27:20Z</cp:lastPrinted>
  <dcterms:created xsi:type="dcterms:W3CDTF">2005-08-15T13:40:28Z</dcterms:created>
  <dcterms:modified xsi:type="dcterms:W3CDTF">2019-08-22T20:59:50Z</dcterms:modified>
</cp:coreProperties>
</file>